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showInkAnnotation="0" codeName="ThisWorkbook" defaultThemeVersion="124226"/>
  <mc:AlternateContent xmlns:mc="http://schemas.openxmlformats.org/markup-compatibility/2006">
    <mc:Choice Requires="x15">
      <x15ac:absPath xmlns:x15ac="http://schemas.microsoft.com/office/spreadsheetml/2010/11/ac" url="C:\Users\aanderson\Desktop\"/>
    </mc:Choice>
  </mc:AlternateContent>
  <bookViews>
    <workbookView xWindow="0" yWindow="0" windowWidth="28890" windowHeight="12315" firstSheet="61" activeTab="70"/>
  </bookViews>
  <sheets>
    <sheet name="Instructions" sheetId="135" r:id="rId1"/>
    <sheet name="Part A.I. Owner Info Q1-6 " sheetId="105" r:id="rId2"/>
    <sheet name="Part A.II. Gen Fac Info Q7-19" sheetId="106" r:id="rId3"/>
    <sheet name="Part A.II. Q16b&amp;c" sheetId="119" r:id="rId4"/>
    <sheet name="Part A.III. Regulatory Info Q20" sheetId="107" r:id="rId5"/>
    <sheet name="Part A.III. Q21" sheetId="108" r:id="rId6"/>
    <sheet name="Part A.III. Q22" sheetId="128" r:id="rId7"/>
    <sheet name="Part A.III. Q23-24" sheetId="129" r:id="rId8"/>
    <sheet name="Part A.IV. P&amp;EFD Q25" sheetId="111" r:id="rId9"/>
    <sheet name="Part A.IV. Source Table Q26-38" sheetId="112" r:id="rId10"/>
    <sheet name="Part A.IV. Plot Plan Q27" sheetId="113" r:id="rId11"/>
    <sheet name="SCC workseet" sheetId="120" r:id="rId12"/>
    <sheet name="Diagram-Reporting Angles" sheetId="121" r:id="rId13"/>
    <sheet name="Part A.VI. COB Q39-49" sheetId="102" r:id="rId14"/>
    <sheet name="Part A.VI. COB Q48" sheetId="50" r:id="rId15"/>
    <sheet name="Part A.VI. HRSG Q50" sheetId="54" r:id="rId16"/>
    <sheet name="Part A.VI. HRSG Q51-57" sheetId="52" r:id="rId17"/>
    <sheet name="Part A.VI. QT Q58-67" sheetId="55" r:id="rId18"/>
    <sheet name="Part A.VI. QT Q68" sheetId="130" r:id="rId19"/>
    <sheet name="Part A.VI. PCM Q69-73" sheetId="59" r:id="rId20"/>
    <sheet name="Part A.VI. PCC Q74-76" sheetId="63" r:id="rId21"/>
    <sheet name="Part A.VI. PCC Q77" sheetId="65" r:id="rId22"/>
    <sheet name="Part A.VI. PCC Q78-80" sheetId="66" r:id="rId23"/>
    <sheet name="Part A.VI. HRSG System Q81-86" sheetId="67" r:id="rId24"/>
    <sheet name="Part A.VI. HRSG System Q87 " sheetId="68" r:id="rId25"/>
    <sheet name="Part A.VI. BL Q88-90" sheetId="132" r:id="rId26"/>
    <sheet name="Part A.VI. BL Q89" sheetId="125" r:id="rId27"/>
    <sheet name="Part A.VI. BL Q91" sheetId="131" r:id="rId28"/>
    <sheet name="Part A.VI. BL Q92" sheetId="70" r:id="rId29"/>
    <sheet name="Part A.VI. CW Q93-94" sheetId="71" r:id="rId30"/>
    <sheet name="Part A.VI. Postponed" sheetId="123" r:id="rId31"/>
    <sheet name="Part A.VII. APCME Q99" sheetId="79" r:id="rId32"/>
    <sheet name="Part A.VIII. Economics Q100" sheetId="81" r:id="rId33"/>
    <sheet name="Part A.IX. SS" sheetId="86" r:id="rId34"/>
    <sheet name="Part A.IX. PS Q101-105" sheetId="87" r:id="rId35"/>
    <sheet name="Part A.IX. PS Q106" sheetId="88" r:id="rId36"/>
    <sheet name="Part A.IX. US Q107-111" sheetId="90" r:id="rId37"/>
    <sheet name="Part A.IX. US Q112" sheetId="91" r:id="rId38"/>
    <sheet name="Part A.IX. SU Q113-115" sheetId="93" r:id="rId39"/>
    <sheet name="Part A.IX. SU Q116" sheetId="94" r:id="rId40"/>
    <sheet name="Part A.IX. CD Q117-118" sheetId="96" r:id="rId41"/>
    <sheet name="Part A.IX. M Q119" sheetId="97" r:id="rId42"/>
    <sheet name="Part A.X. OT Q120-124" sheetId="99" r:id="rId43"/>
    <sheet name="Part A.X. BMP Q125-128" sheetId="100" r:id="rId44"/>
    <sheet name="Part B. Q1-4" sheetId="138" r:id="rId45"/>
    <sheet name="Part B. Q5" sheetId="188" r:id="rId46"/>
    <sheet name="Part B. Q6 CBRP Process Inv" sheetId="139" r:id="rId47"/>
    <sheet name="Part B. Q7" sheetId="155" r:id="rId48"/>
    <sheet name="Part B. Q8" sheetId="156" r:id="rId49"/>
    <sheet name="Part B. Q9" sheetId="189" r:id="rId50"/>
    <sheet name="Part B. Q10" sheetId="157" r:id="rId51"/>
    <sheet name="Part B. Q11" sheetId="190" r:id="rId52"/>
    <sheet name="Part B. Q12" sheetId="158" r:id="rId53"/>
    <sheet name="Part B. Q13" sheetId="159" r:id="rId54"/>
    <sheet name="Part B. Q14" sheetId="160" r:id="rId55"/>
    <sheet name="Part B. Q15" sheetId="161" r:id="rId56"/>
    <sheet name="Part B. Q16" sheetId="162" r:id="rId57"/>
    <sheet name="Part B. Q17" sheetId="163" r:id="rId58"/>
    <sheet name="Part B. Q18" sheetId="164" r:id="rId59"/>
    <sheet name="Part B. Q19" sheetId="165" r:id="rId60"/>
    <sheet name="Part B. Q20" sheetId="166" r:id="rId61"/>
    <sheet name="Part B. Q21" sheetId="167" r:id="rId62"/>
    <sheet name="Part B. Q22" sheetId="168" r:id="rId63"/>
    <sheet name="Part B. Q23" sheetId="169" r:id="rId64"/>
    <sheet name="Part B. Q24" sheetId="171" r:id="rId65"/>
    <sheet name="Part B. Q25" sheetId="172" r:id="rId66"/>
    <sheet name="Part B. Q26" sheetId="170" r:id="rId67"/>
    <sheet name="Part C. Q1" sheetId="173" r:id="rId68"/>
    <sheet name="Part C. Q2" sheetId="174" r:id="rId69"/>
    <sheet name="Part C. Q3" sheetId="175" r:id="rId70"/>
    <sheet name="Part C. Q4" sheetId="176" r:id="rId71"/>
    <sheet name="Part C. Q5" sheetId="177" r:id="rId72"/>
    <sheet name="Part C. Q6" sheetId="178" r:id="rId73"/>
    <sheet name="Part D. Q1-2" sheetId="179" r:id="rId74"/>
    <sheet name="Part D. Q3" sheetId="180" r:id="rId75"/>
    <sheet name="Part D. Q4" sheetId="181" r:id="rId76"/>
    <sheet name="Part D. Q5" sheetId="182" r:id="rId77"/>
    <sheet name="Part E. Q1" sheetId="192" r:id="rId78"/>
    <sheet name="Part E. Q2" sheetId="183" r:id="rId79"/>
    <sheet name="Part E. Q3" sheetId="184" r:id="rId80"/>
    <sheet name="# Respondents &amp; Responses Calcs" sheetId="193" r:id="rId81"/>
    <sheet name="Respondent Burden (Subs L &amp; Y)" sheetId="194" r:id="rId82"/>
    <sheet name="Agency Burden (Subs L &amp; Y)" sheetId="195" r:id="rId83"/>
    <sheet name="Appendix A" sheetId="185" r:id="rId84"/>
    <sheet name="Appendix B" sheetId="153" r:id="rId85"/>
    <sheet name="Appendix C" sheetId="186" r:id="rId86"/>
    <sheet name="Appendix D" sheetId="187" r:id="rId87"/>
    <sheet name="Pick List" sheetId="62" r:id="rId88"/>
  </sheets>
  <definedNames>
    <definedName name="_xlnm._FilterDatabase" localSheetId="5" hidden="1">'Part A.III. Q21'!$A$1:$K$4</definedName>
    <definedName name="_xlnm._FilterDatabase" localSheetId="6" hidden="1">'Part A.III. Q22'!$A$1:$G$4</definedName>
    <definedName name="_xlnm._FilterDatabase" localSheetId="7" hidden="1">'Part A.III. Q23-24'!$A$1:$G$4</definedName>
    <definedName name="_xlnm._FilterDatabase" localSheetId="9" hidden="1">'Part A.IV. Source Table Q26-38'!$A$1:$DB$4</definedName>
    <definedName name="_xlnm._FilterDatabase" localSheetId="13" hidden="1">'Part A.VI. COB Q39-49'!$C$1:$X$3</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W7" i="112" l="1"/>
  <c r="H26" i="195" l="1"/>
  <c r="H25" i="195"/>
  <c r="H23" i="195"/>
  <c r="H14" i="195"/>
  <c r="L14" i="195" s="1"/>
  <c r="J13" i="195"/>
  <c r="H13" i="195"/>
  <c r="J12" i="195"/>
  <c r="H12" i="195"/>
  <c r="L12" i="195" s="1"/>
  <c r="J11" i="195"/>
  <c r="H11" i="195"/>
  <c r="J10" i="195"/>
  <c r="H10" i="195"/>
  <c r="J9" i="195"/>
  <c r="H9" i="195"/>
  <c r="H7" i="195"/>
  <c r="L7" i="195" s="1"/>
  <c r="J62" i="194"/>
  <c r="H62" i="194"/>
  <c r="J55" i="194"/>
  <c r="J26" i="195" s="1"/>
  <c r="H55" i="194"/>
  <c r="J54" i="194"/>
  <c r="J25" i="195" s="1"/>
  <c r="H54" i="194"/>
  <c r="L54" i="194" s="1"/>
  <c r="P54" i="194" s="1"/>
  <c r="J52" i="194"/>
  <c r="J23" i="195" s="1"/>
  <c r="H52" i="194"/>
  <c r="J44" i="194"/>
  <c r="H44" i="194"/>
  <c r="J40" i="194"/>
  <c r="H40" i="194"/>
  <c r="H29" i="194"/>
  <c r="H28" i="194"/>
  <c r="H21" i="194"/>
  <c r="H20" i="194"/>
  <c r="L20" i="194" s="1"/>
  <c r="P20" i="194" s="1"/>
  <c r="H19" i="194"/>
  <c r="L19" i="194" s="1"/>
  <c r="H18" i="194"/>
  <c r="L18" i="194" s="1"/>
  <c r="H17" i="194"/>
  <c r="L17" i="194" s="1"/>
  <c r="J13" i="194"/>
  <c r="J29" i="194" s="1"/>
  <c r="H13" i="194"/>
  <c r="H12" i="194"/>
  <c r="L12" i="194" s="1"/>
  <c r="H11" i="194"/>
  <c r="L11" i="194" s="1"/>
  <c r="J9" i="194"/>
  <c r="H9" i="194"/>
  <c r="I14" i="193"/>
  <c r="G14" i="193"/>
  <c r="C14" i="193"/>
  <c r="K11" i="193"/>
  <c r="E12" i="193" s="1"/>
  <c r="P10" i="193"/>
  <c r="V10" i="193" s="1"/>
  <c r="I9" i="193"/>
  <c r="G9" i="193"/>
  <c r="C9" i="193"/>
  <c r="V6" i="193"/>
  <c r="V7" i="193" s="1"/>
  <c r="K6" i="193"/>
  <c r="E7" i="193" s="1"/>
  <c r="L26" i="195" l="1"/>
  <c r="P26" i="195" s="1"/>
  <c r="L9" i="195"/>
  <c r="P9" i="195" s="1"/>
  <c r="L11" i="195"/>
  <c r="P11" i="195" s="1"/>
  <c r="L13" i="195"/>
  <c r="P13" i="195" s="1"/>
  <c r="L23" i="195"/>
  <c r="N23" i="195" s="1"/>
  <c r="L10" i="195"/>
  <c r="N10" i="195" s="1"/>
  <c r="L52" i="194"/>
  <c r="P9" i="193"/>
  <c r="V9" i="193" s="1"/>
  <c r="V11" i="193" s="1"/>
  <c r="V12" i="193" s="1"/>
  <c r="L13" i="194"/>
  <c r="P13" i="194" s="1"/>
  <c r="L9" i="194"/>
  <c r="N9" i="194" s="1"/>
  <c r="L55" i="194"/>
  <c r="P55" i="194" s="1"/>
  <c r="J28" i="194"/>
  <c r="L28" i="194" s="1"/>
  <c r="L44" i="194"/>
  <c r="P44" i="194" s="1"/>
  <c r="L29" i="194"/>
  <c r="P29" i="194" s="1"/>
  <c r="J21" i="194"/>
  <c r="L21" i="194" s="1"/>
  <c r="L40" i="194"/>
  <c r="P40" i="194" s="1"/>
  <c r="L62" i="194"/>
  <c r="P62" i="194" s="1"/>
  <c r="P11" i="194"/>
  <c r="N11" i="194"/>
  <c r="P12" i="194"/>
  <c r="N12" i="194"/>
  <c r="N17" i="194"/>
  <c r="P17" i="194"/>
  <c r="P7" i="195"/>
  <c r="N7" i="195"/>
  <c r="P10" i="195"/>
  <c r="P52" i="194"/>
  <c r="N52" i="194"/>
  <c r="R52" i="194" s="1"/>
  <c r="P18" i="194"/>
  <c r="N18" i="194"/>
  <c r="N26" i="195"/>
  <c r="P12" i="195"/>
  <c r="N12" i="195"/>
  <c r="L25" i="195"/>
  <c r="P19" i="194"/>
  <c r="N19" i="194"/>
  <c r="N14" i="195"/>
  <c r="P14" i="195"/>
  <c r="K7" i="193"/>
  <c r="K12" i="193"/>
  <c r="N13" i="194"/>
  <c r="R13" i="194" s="1"/>
  <c r="N20" i="194"/>
  <c r="R20" i="194" s="1"/>
  <c r="N54" i="194"/>
  <c r="R54" i="194" s="1"/>
  <c r="N11" i="195"/>
  <c r="R11" i="195" s="1"/>
  <c r="P23" i="195" l="1"/>
  <c r="N9" i="195"/>
  <c r="R9" i="195" s="1"/>
  <c r="R26" i="195"/>
  <c r="N13" i="195"/>
  <c r="R13" i="195" s="1"/>
  <c r="R14" i="195"/>
  <c r="R10" i="195"/>
  <c r="R12" i="195"/>
  <c r="P28" i="194"/>
  <c r="N28" i="194"/>
  <c r="N62" i="194"/>
  <c r="L67" i="194" s="1"/>
  <c r="X84" i="194" s="1"/>
  <c r="N44" i="194"/>
  <c r="R44" i="194" s="1"/>
  <c r="P9" i="194"/>
  <c r="R12" i="194"/>
  <c r="R62" i="194"/>
  <c r="R67" i="194" s="1"/>
  <c r="N29" i="194"/>
  <c r="R29" i="194" s="1"/>
  <c r="N55" i="194"/>
  <c r="R55" i="194" s="1"/>
  <c r="R11" i="194"/>
  <c r="P21" i="194"/>
  <c r="N21" i="194"/>
  <c r="L22" i="194" s="1"/>
  <c r="W83" i="194" s="1"/>
  <c r="R17" i="194"/>
  <c r="N40" i="194"/>
  <c r="R19" i="194"/>
  <c r="L34" i="194"/>
  <c r="X83" i="194" s="1"/>
  <c r="R18" i="194"/>
  <c r="R23" i="195"/>
  <c r="E13" i="193"/>
  <c r="N25" i="195"/>
  <c r="P25" i="195"/>
  <c r="R9" i="194"/>
  <c r="R28" i="194"/>
  <c r="E8" i="193"/>
  <c r="R7" i="195"/>
  <c r="L15" i="195" l="1"/>
  <c r="AB38" i="195" s="1"/>
  <c r="R15" i="195"/>
  <c r="AC38" i="195" s="1"/>
  <c r="L57" i="194"/>
  <c r="L28" i="195"/>
  <c r="AB39" i="195" s="1"/>
  <c r="AB40" i="195" s="1"/>
  <c r="Y83" i="194"/>
  <c r="R34" i="194"/>
  <c r="R40" i="194"/>
  <c r="R57" i="194" s="1"/>
  <c r="R68" i="194" s="1"/>
  <c r="Z84" i="194" s="1"/>
  <c r="R25" i="195"/>
  <c r="R28" i="195" s="1"/>
  <c r="AC39" i="195" s="1"/>
  <c r="L35" i="194"/>
  <c r="R21" i="194"/>
  <c r="R22" i="194" s="1"/>
  <c r="R35" i="194" s="1"/>
  <c r="K8" i="193"/>
  <c r="K9" i="193" s="1"/>
  <c r="E9" i="193"/>
  <c r="K13" i="193"/>
  <c r="K14" i="193" s="1"/>
  <c r="E14" i="193"/>
  <c r="L29" i="195" l="1"/>
  <c r="W84" i="194"/>
  <c r="Y84" i="194" s="1"/>
  <c r="Y85" i="194" s="1"/>
  <c r="L68" i="194"/>
  <c r="L69" i="194" s="1"/>
  <c r="R29" i="195"/>
  <c r="AC40" i="195"/>
  <c r="R69" i="194"/>
  <c r="R71" i="194" s="1"/>
  <c r="Z83" i="194"/>
  <c r="Z85" i="194" s="1"/>
  <c r="R72" i="194" l="1"/>
  <c r="L71" i="194"/>
</calcChain>
</file>

<file path=xl/sharedStrings.xml><?xml version="1.0" encoding="utf-8"?>
<sst xmlns="http://schemas.openxmlformats.org/spreadsheetml/2006/main" count="4262" uniqueCount="2332">
  <si>
    <t xml:space="preserve">Please review previously submitted information from 2016 section 114 request and update as needed, in the Excel® file with your company’s answers from 2016, in the "Facility Review" column; or provide any new 2022 (or 2021) information in the provided Excel® Enclosure 1 Answer file. </t>
  </si>
  <si>
    <t>Questions with responses that are grayed out do not have to be reviewed or filled out: 
Part A. VI. G. Battery Leaks, Q88, 89, 91; 
Part A. VI. I. Postponed Questions from Above;
Part A. IX. A. Planned Shutdowns, Q101-106;
Part A. IX. B. Unplanned Shutdowns, Q107-112;
Part A. IX. C. Startups, Q113-116;
Part A. IX. E. Malfunctions, Q119;
Part A. X. A. Operator Training, Q120-124;
Part A. X. B. Best Management Procedures, Q125-128</t>
  </si>
  <si>
    <t>Part A. Background Facility Information from 2016 114 Request – Verify and Update, or Provide New</t>
  </si>
  <si>
    <t xml:space="preserve">Part B. Coke By-Product Recovery Plants </t>
  </si>
  <si>
    <t>Part C. Coke Oven Doors, Lids, Offtakes, and Charging at By-product Coke Oven Facilities</t>
  </si>
  <si>
    <t>Part D. Coke By-product Battery Stack Opacity Data</t>
  </si>
  <si>
    <t>Part E. Miscellaneous: Emergency Battery Flares; Community Issues; Paperwork Reduction Act Estimates</t>
  </si>
  <si>
    <t>Appendix A  Acronyms</t>
  </si>
  <si>
    <t>Appendix B  Individual Air Pollutants/Parameters</t>
  </si>
  <si>
    <t>Appendix C  Source Classification Code (SCC) List</t>
  </si>
  <si>
    <t>Appendix D  Example Cost Table (blank)</t>
  </si>
  <si>
    <t>Color Key</t>
  </si>
  <si>
    <t>Facility Response/Update</t>
  </si>
  <si>
    <t>Non-Header rows, questions with responses greyed out do not have to be reviewed or filled out.</t>
  </si>
  <si>
    <t>Dropdown picklist</t>
  </si>
  <si>
    <t>Submission required, please provide file name of submitted file</t>
  </si>
  <si>
    <t>Facility ID Crosswalk</t>
  </si>
  <si>
    <t>Facility ID (2016 section 114 ICR)</t>
  </si>
  <si>
    <t>Facility ID (2022 section 114 ICR)</t>
  </si>
  <si>
    <t>Facility Type</t>
  </si>
  <si>
    <t>ABC-Tarrant-AL</t>
  </si>
  <si>
    <t>ByProduct</t>
  </si>
  <si>
    <t>Enclosure 1 - Part A.I. Owner Information, Q1-Q6</t>
  </si>
  <si>
    <t>1. Dun and Bradstreet number for your company</t>
  </si>
  <si>
    <t>Facility Review</t>
  </si>
  <si>
    <t>2. Legal owner of facility</t>
  </si>
  <si>
    <t>3. Legal operator of facility, if different from legal owner</t>
  </si>
  <si>
    <t>4. Contact(s) able to answer questions about the completed survey</t>
  </si>
  <si>
    <t>5. Contact(s) to receive email updates during ICR process (no more than two contacts)</t>
  </si>
  <si>
    <t>6. Are you part of a larger corporate entity or joint venture? (Yes/No)</t>
  </si>
  <si>
    <t>6.a. If your facility IS part of a larger corporate entity or joint venture, is the facility operated under a joint partnership?  (Yes/No)</t>
  </si>
  <si>
    <t>6.a. If your facility IS part of a larger corporate entity or joint venture and IS operated under a joint partnership, provide the following for each partner:</t>
  </si>
  <si>
    <t>6.b. If your facility IS NOT part of a larger corporate entity or joint venture, then provide the following:</t>
  </si>
  <si>
    <t>2.a. Full name of legal owner</t>
  </si>
  <si>
    <t>2.b. Physical address (physical location) of legal owner of facility</t>
  </si>
  <si>
    <t>2.b. City</t>
  </si>
  <si>
    <t>2.b. State</t>
  </si>
  <si>
    <t>2.b. Zip</t>
  </si>
  <si>
    <t>2.c. Mailing address (if different than physical address) of legal owner of facility</t>
  </si>
  <si>
    <t>2.c. City</t>
  </si>
  <si>
    <t>2.c. State</t>
  </si>
  <si>
    <t>2.c. Zip</t>
  </si>
  <si>
    <t>2.d. Date of ownership</t>
  </si>
  <si>
    <r>
      <t>2.e. Is the legal owner a small business entity</t>
    </r>
    <r>
      <rPr>
        <b/>
        <vertAlign val="superscript"/>
        <sz val="10"/>
        <color indexed="8"/>
        <rFont val="Arial"/>
        <family val="2"/>
      </rPr>
      <t>1</t>
    </r>
    <r>
      <rPr>
        <b/>
        <sz val="10"/>
        <color indexed="8"/>
        <rFont val="Arial"/>
        <family val="2"/>
      </rPr>
      <t>? (Y/N)</t>
    </r>
  </si>
  <si>
    <t>3.a. Full name of legal operator</t>
  </si>
  <si>
    <t>3.b. Physical address (physical location) of legal operator of facility</t>
  </si>
  <si>
    <t>3.b. City</t>
  </si>
  <si>
    <t>3.b. State</t>
  </si>
  <si>
    <t>3.b. Zip</t>
  </si>
  <si>
    <t>3.c. Mailing address (if different than physical address) of legal operator of facility</t>
  </si>
  <si>
    <t>3.c. City</t>
  </si>
  <si>
    <t>3.c. State</t>
  </si>
  <si>
    <t>3.c. Zip</t>
  </si>
  <si>
    <t>3.d. Date commenced as operator of this facility</t>
  </si>
  <si>
    <t>4.a. Name of contact</t>
  </si>
  <si>
    <t>4.a. Title of contact</t>
  </si>
  <si>
    <t>4.b. Contact(s) telephone number</t>
  </si>
  <si>
    <t>4.c. Contact(s) e-mail address</t>
  </si>
  <si>
    <t>4.d. What are the general work hours of each contact? (e.g., 7 a.m. to 3:30 p.m.)</t>
  </si>
  <si>
    <t>5.a. If same as above, indicate “See above.”</t>
  </si>
  <si>
    <t>5.b. If adding a contact, enter additional email</t>
  </si>
  <si>
    <t>6.a.i. Partner name</t>
  </si>
  <si>
    <t>6.a.ii. Percent ownership</t>
  </si>
  <si>
    <t>6.a.iii. Number of employees (approximate number of employees including all subsidiaries, branches, and related establishments owned)</t>
  </si>
  <si>
    <t>6.b.i. Name of parent company</t>
  </si>
  <si>
    <t>6.b.ii. Total number of employees for the parent company (approximate number of employees including all subsidiaries, branches, and related establishments owned)</t>
  </si>
  <si>
    <t xml:space="preserve">6.b.iii-pt.1. Current annual revenues for the parent company (dollars) </t>
  </si>
  <si>
    <r>
      <t xml:space="preserve">6.b.iii-pt.2. Indicate Annual Revenue Year, Current annual revenues should be provided for 2022 </t>
    </r>
    <r>
      <rPr>
        <b/>
        <i/>
        <sz val="10"/>
        <color theme="1"/>
        <rFont val="Arial"/>
        <family val="2"/>
      </rPr>
      <t>[see previous section 114 data submitted for 2015, as applicable]</t>
    </r>
    <r>
      <rPr>
        <b/>
        <sz val="10"/>
        <color theme="1"/>
        <rFont val="Arial"/>
        <family val="2"/>
      </rPr>
      <t>. If 2022 data are not yet available, provide data for 2021 instead. In lieu of annual revenues, facilities may provide net income as long as total expenses also are included and itemized (e.g., by cost category such as capital purchases, labor, equipment, raw material, services, etc).</t>
    </r>
  </si>
  <si>
    <t>6.b.iv-pt.1. Select the statement that best applies (Yes/No): 1. Facility is fully independent of parent company</t>
  </si>
  <si>
    <t>6.b.iv-pt.2. Select the statement that best applies (Yes/No): 2. Parent company provides some financial support</t>
  </si>
  <si>
    <t>6.b.iv-pt.3. Select the statement that best applies (Yes/No): 3. Facility and parent company are fully integrated</t>
  </si>
  <si>
    <t>N/A</t>
  </si>
  <si>
    <t>Footnote</t>
  </si>
  <si>
    <r>
      <rPr>
        <vertAlign val="superscript"/>
        <sz val="10"/>
        <color theme="1"/>
        <rFont val="Arial"/>
        <family val="2"/>
      </rPr>
      <t>1</t>
    </r>
    <r>
      <rPr>
        <sz val="10"/>
        <color theme="1"/>
        <rFont val="Arial"/>
        <family val="2"/>
      </rPr>
      <t xml:space="preserve"> See the following link for small business classification by NAICS https://www.sba.gov/sites/default/files/files/Size_Standards_Table.pdf  </t>
    </r>
  </si>
  <si>
    <t>Enclosure 1 - Part A.II. General Facility Information, Q7-Q19</t>
  </si>
  <si>
    <t>7. Facility name</t>
  </si>
  <si>
    <t>7.e. Collocated with integrated iron and steel facility? If yes, then provide the following, including all coke, byproduct, and steam produced for said facility which does not reach the facility (e.g., due to quality control, malfunction, or other issues):</t>
  </si>
  <si>
    <t>8. Number of employees at the facility</t>
  </si>
  <si>
    <t>9. Facility address (physical location)</t>
  </si>
  <si>
    <t>10. Facility mailing address (if different than physical address)</t>
  </si>
  <si>
    <t>11. Facility location</t>
  </si>
  <si>
    <t>12. North American Industry Classification System (NAICS) Code(s) applicable to the facility</t>
  </si>
  <si>
    <t>13. Toxic Release Inventory (TRI) ID number for facility (if applicable)</t>
  </si>
  <si>
    <t>14. Greenhouse Gas Reporting Tool (e-GGRT) ID number for facility (if applicable)</t>
  </si>
  <si>
    <t>15. Compliance and Emissions Data Reporting Interface (CEDRI) ID number for facility (if applicable)</t>
  </si>
  <si>
    <t xml:space="preserve">16. Is the facility a major source of HAP? </t>
  </si>
  <si>
    <t>17. Coke Oven Batteries</t>
  </si>
  <si>
    <t>18. Quench Towers</t>
  </si>
  <si>
    <t>19. Heat Recovery Steam Generators (HRSGs) – Heat Recovery Only</t>
  </si>
  <si>
    <t>7.a. What is the “official” facility name, i.e., name used on the operating permits?</t>
  </si>
  <si>
    <t>7.b. What is the “nickname” of the facility, if any?</t>
  </si>
  <si>
    <t>7.c. What previous names has the facility been called? (include names used under other ownership, if known)</t>
  </si>
  <si>
    <t>7.d-pt.1. Is the facility collocated with an integrated iron and steel manufacturing facility? (Yes/No)</t>
  </si>
  <si>
    <t>7.d-pt.2. If so, which facility?</t>
  </si>
  <si>
    <t>7.e-pt.1. Percent total coke dedicated to iron and steel manufacturing facility</t>
  </si>
  <si>
    <t>7.e-pt.2. Percent byproduct (if applicable) dedicated to iron and steel manufacturing facility</t>
  </si>
  <si>
    <t>7.e-pt.3. Percent steam production (if applicable) dedicated to iron and steel manufacturing facility</t>
  </si>
  <si>
    <t>7.e-pt.4. Comments</t>
  </si>
  <si>
    <t>9-pt.1. Street Address</t>
  </si>
  <si>
    <t>9-pt.2. City</t>
  </si>
  <si>
    <t>9-pt.3. State</t>
  </si>
  <si>
    <t>9-pt.4. Zip</t>
  </si>
  <si>
    <t>10-pt.1. Street Address</t>
  </si>
  <si>
    <t>10-pt.2. City</t>
  </si>
  <si>
    <t>10-pt.3. State</t>
  </si>
  <si>
    <t>10-pt.4. Zip</t>
  </si>
  <si>
    <r>
      <t xml:space="preserve">11.a. </t>
    </r>
    <r>
      <rPr>
        <b/>
        <u/>
        <sz val="10"/>
        <color theme="1"/>
        <rFont val="Arial"/>
        <family val="2"/>
      </rPr>
      <t>Latitude</t>
    </r>
    <r>
      <rPr>
        <b/>
        <sz val="10"/>
        <color theme="1"/>
        <rFont val="Arial"/>
        <family val="2"/>
      </rPr>
      <t xml:space="preserve"> coordinates, in decimal degrees to five decimal places (</t>
    </r>
    <r>
      <rPr>
        <b/>
        <i/>
        <sz val="10"/>
        <color theme="1"/>
        <rFont val="Arial"/>
        <family val="2"/>
      </rPr>
      <t>all decimal places due by end of ICR period</t>
    </r>
    <r>
      <rPr>
        <b/>
        <sz val="10"/>
        <color theme="1"/>
        <rFont val="Arial"/>
        <family val="2"/>
      </rPr>
      <t>)</t>
    </r>
  </si>
  <si>
    <r>
      <t xml:space="preserve">11.b. </t>
    </r>
    <r>
      <rPr>
        <b/>
        <u/>
        <sz val="10"/>
        <color theme="1"/>
        <rFont val="Arial"/>
        <family val="2"/>
      </rPr>
      <t>Longitude</t>
    </r>
    <r>
      <rPr>
        <b/>
        <sz val="10"/>
        <color theme="1"/>
        <rFont val="Arial"/>
        <family val="2"/>
      </rPr>
      <t xml:space="preserve"> coordinates, in decimal degrees to five decimal places (</t>
    </r>
    <r>
      <rPr>
        <b/>
        <i/>
        <sz val="10"/>
        <color theme="1"/>
        <rFont val="Arial"/>
        <family val="2"/>
      </rPr>
      <t>all decimal places due by end of ICR period</t>
    </r>
    <r>
      <rPr>
        <b/>
        <sz val="10"/>
        <color theme="1"/>
        <rFont val="Arial"/>
        <family val="2"/>
      </rPr>
      <t>)</t>
    </r>
  </si>
  <si>
    <t>16. Is the facility a major source of HAP? (Yes/No/Don't know)</t>
  </si>
  <si>
    <t xml:space="preserve">16.a. If major source of HAP, list the HAP or HAPS that qualify the facility as a major source using available documents or emission inventories. </t>
  </si>
  <si>
    <t>For 16b. and 16c. See next worksheet 'Part II Q16b&amp;c'</t>
  </si>
  <si>
    <t>16.d-pt.1. If major source of HAP, is the facility subject to: i. 40 CFR part 63, subpart L for Coke Oven Batteries?</t>
  </si>
  <si>
    <t>16.d-pt.2. If major source of HAP, is the facility subject to: ii. If yes, is the facility on the MACT or LAER track?</t>
  </si>
  <si>
    <t>16.d-pt.3. If major source of HAP, is the facility subject to: iii. 40 CFR part 63, subpart CCCCC for Pushing, Quenching, and Battery Stacks?</t>
  </si>
  <si>
    <t>16.e. If not a major source of HAP, did the facility take limits in their air permit to keep below major source thresholds for HAP?</t>
  </si>
  <si>
    <t>17.a. How many functional coke oven batteries are located at the facility?</t>
  </si>
  <si>
    <t>17.b. How many coke ovens are contained in each battery?</t>
  </si>
  <si>
    <t>17.c-p.t1. How many of the coke oven batteries were operated in 2021?</t>
  </si>
  <si>
    <r>
      <t>17.c-p.t1. How many of the coke oven batteries were operated in [</t>
    </r>
    <r>
      <rPr>
        <b/>
        <i/>
        <sz val="10"/>
        <color theme="1"/>
        <rFont val="Arial"/>
        <family val="2"/>
      </rPr>
      <t>section 114 submission for 2015 provided, where applicable</t>
    </r>
    <r>
      <rPr>
        <b/>
        <sz val="10"/>
        <color theme="1"/>
        <rFont val="Arial"/>
        <family val="2"/>
      </rPr>
      <t xml:space="preserve">]? </t>
    </r>
  </si>
  <si>
    <t>17.c-pt.2. How many of the coke oven batteries are operating currently, in 2022?</t>
  </si>
  <si>
    <t>17.c-pt.2. How many of the coke oven batteries are operating currently, in [section 114 submission for 2016 provided, where applicable]?</t>
  </si>
  <si>
    <r>
      <t xml:space="preserve">17.d. How many of the coke oven batteries are operating </t>
    </r>
    <r>
      <rPr>
        <b/>
        <i/>
        <u/>
        <sz val="10"/>
        <rFont val="Arial"/>
        <family val="2"/>
      </rPr>
      <t>normally</t>
    </r>
    <r>
      <rPr>
        <b/>
        <sz val="10"/>
        <rFont val="Arial"/>
        <family val="2"/>
      </rPr>
      <t xml:space="preserve"> in 2021 (i.e., not on extended coking)?</t>
    </r>
  </si>
  <si>
    <r>
      <t xml:space="preserve">17.d. How many of the coke oven batteries are operating </t>
    </r>
    <r>
      <rPr>
        <b/>
        <i/>
        <u/>
        <sz val="10"/>
        <rFont val="Arial"/>
        <family val="2"/>
      </rPr>
      <t>normally</t>
    </r>
    <r>
      <rPr>
        <b/>
        <sz val="10"/>
        <rFont val="Arial"/>
        <family val="2"/>
      </rPr>
      <t xml:space="preserve"> in [section 114 submission for 2015 provided, where applicable] (i.e., not on extended coking)? </t>
    </r>
  </si>
  <si>
    <r>
      <t xml:space="preserve">17.d. How many of the coke oven batteries are operating </t>
    </r>
    <r>
      <rPr>
        <b/>
        <i/>
        <u/>
        <sz val="10"/>
        <rFont val="Arial"/>
        <family val="2"/>
      </rPr>
      <t>normally</t>
    </r>
    <r>
      <rPr>
        <b/>
        <sz val="10"/>
        <rFont val="Arial"/>
        <family val="2"/>
      </rPr>
      <t xml:space="preserve"> in 2022 (i.e., not on extended coking)?</t>
    </r>
  </si>
  <si>
    <r>
      <t xml:space="preserve">17.d. How many of the coke oven batteries are operating </t>
    </r>
    <r>
      <rPr>
        <b/>
        <i/>
        <u/>
        <sz val="10"/>
        <rFont val="Arial"/>
        <family val="2"/>
      </rPr>
      <t>normally</t>
    </r>
    <r>
      <rPr>
        <b/>
        <sz val="10"/>
        <rFont val="Arial"/>
        <family val="2"/>
      </rPr>
      <t xml:space="preserve"> in [section 114 submission for 2016 provided, where applicable] (i.e., not on extended coking)? </t>
    </r>
  </si>
  <si>
    <t>18.a. How many functional quench towers are located at the facility?</t>
  </si>
  <si>
    <t>18.b. How many of the quench towers are used regularly, i.e., over 40% of total facility operating days?</t>
  </si>
  <si>
    <t>19.a. How many functional HRSGs are located at the facility?</t>
  </si>
  <si>
    <t>19.b-pt.1. How many of the HRSGs were operated in 2021?</t>
  </si>
  <si>
    <r>
      <t>19.b-pt.1. How many of the HRSGs were operated in [</t>
    </r>
    <r>
      <rPr>
        <b/>
        <i/>
        <sz val="10"/>
        <rFont val="Arial"/>
        <family val="2"/>
      </rPr>
      <t>section 114 submission for 2015 provided, where applicable</t>
    </r>
    <r>
      <rPr>
        <b/>
        <sz val="10"/>
        <rFont val="Arial"/>
        <family val="2"/>
      </rPr>
      <t>]?</t>
    </r>
  </si>
  <si>
    <t>19.b-pt.2. How many of the HRSGs are operating currently, in 2022?</t>
  </si>
  <si>
    <r>
      <t>19.b-pt.2. How many of the HRSGs are operating currently, in [</t>
    </r>
    <r>
      <rPr>
        <b/>
        <i/>
        <sz val="10"/>
        <rFont val="Arial"/>
        <family val="2"/>
      </rPr>
      <t>section 114 submission for 2016 provided, where applicable</t>
    </r>
    <r>
      <rPr>
        <b/>
        <sz val="10"/>
        <rFont val="Arial"/>
        <family val="2"/>
      </rPr>
      <t>]?</t>
    </r>
  </si>
  <si>
    <t>MACT</t>
  </si>
  <si>
    <t>CBI</t>
  </si>
  <si>
    <t xml:space="preserve">Enclosure 1 - Part A.II. General Facility Information, Q16b. &amp; 16c. </t>
  </si>
  <si>
    <t>Facility Name</t>
  </si>
  <si>
    <t xml:space="preserve">16.b. If major source of HAP, list each process unit that emits HAP. </t>
  </si>
  <si>
    <t>16.c-pt.1. If major source of HAP, provide 2020 emission inventories for each process unit</t>
  </si>
  <si>
    <r>
      <t>16.c-pt.1. If major source of HAP, provide [</t>
    </r>
    <r>
      <rPr>
        <b/>
        <i/>
        <sz val="10"/>
        <color theme="1"/>
        <rFont val="Arial"/>
        <family val="2"/>
      </rPr>
      <t>ICR submission for 2014 provided, where applicable</t>
    </r>
    <r>
      <rPr>
        <b/>
        <sz val="10"/>
        <color theme="1"/>
        <rFont val="Arial"/>
        <family val="2"/>
      </rPr>
      <t>] emission inventories for each process unit</t>
    </r>
  </si>
  <si>
    <t>16.c-pt.2. If major source of HAP, provide 2021 emission inventories for each process unit</t>
  </si>
  <si>
    <r>
      <t>16.c-pt.2. If major source of HAP, provide [</t>
    </r>
    <r>
      <rPr>
        <b/>
        <i/>
        <sz val="10"/>
        <color theme="1"/>
        <rFont val="Arial"/>
        <family val="2"/>
      </rPr>
      <t>ICR submission for 2015 provided, where applicable</t>
    </r>
    <r>
      <rPr>
        <b/>
        <sz val="10"/>
        <color theme="1"/>
        <rFont val="Arial"/>
        <family val="2"/>
      </rPr>
      <t>]  emission inventories for each process unit</t>
    </r>
  </si>
  <si>
    <t>Facility Comments</t>
  </si>
  <si>
    <t>16.b-pt.1. Identify each unit according to its permit/state ID number</t>
  </si>
  <si>
    <t xml:space="preserve">16.b-pt.2. If no permit ID number exists, the facility ID number should be used. </t>
  </si>
  <si>
    <t>16.b-pt.3. If no ID number is assigned at all, then provide a description of each unit and its location within the facility</t>
  </si>
  <si>
    <t>Enclosure 1 - Part A.III. Regulatory Information, Q20</t>
  </si>
  <si>
    <t>20. Please provide the most recent air permit(s) for all operations at your coke facility. Please send the permit(s) electronically via email Coke.ICR2@rti.org.</t>
  </si>
  <si>
    <t>Enclosure 1 - Part A.III. Regulatory Information, Q21</t>
  </si>
  <si>
    <t>21. Indicate (Yes/No) whether or not the following federal regulations apply to your facility, including, but not limited to these listed below:</t>
  </si>
  <si>
    <t>21.h.</t>
  </si>
  <si>
    <t>21.a. NESHAP: Benzene Emissions at Coke By-Product Chemical Recovery Plants, part 61, subpart L</t>
  </si>
  <si>
    <t>21.b. NESHAP: Integrated Iron and Steel NESHAP, part 63, subpart FFFFF</t>
  </si>
  <si>
    <t>21.c. NSPS: Basic Oxygen Furnaces, part 60, subpart N or Na</t>
  </si>
  <si>
    <t>21.d. NSPS: Coal Preparation Plants, subpart Y</t>
  </si>
  <si>
    <t>21.e. NESHAP: Benzene Emissions from Wastewater, part 61 subpart FF</t>
  </si>
  <si>
    <t>21.f. NESHAP: Emission Standards for Equipment Leaks, part 61, subpart V</t>
  </si>
  <si>
    <t>21.g. NESHAP: Boilers (MACT), subpart DDDDD</t>
  </si>
  <si>
    <t>21.h. Identify any other federal regulations in 40 CFR subpart 60, 61, or 63 that apply to your facility that are not listed here.</t>
  </si>
  <si>
    <t>NESHAP: Coke Ovens: Charging, Top Side, and Door Leaks, part 63, subpart L</t>
  </si>
  <si>
    <t>NESHAP: Steel Pickling - HCL Process, part 63, subpart CCC</t>
  </si>
  <si>
    <t>NESHAP: Reciprocating Internal Combustion Engines (RICE), part 63, subpart ZZZZ</t>
  </si>
  <si>
    <t>NESHAP: Coke Ovens: Pushing, Quenching, and Battery Stacks, part 63, subpart CCCCC</t>
  </si>
  <si>
    <t>STANDARDS OF PERFORMANCE FOR FOSSIL-FUEL-FIRED STEAM GENERATORS, part 60, subpart D</t>
  </si>
  <si>
    <t>STANDARDS OF PERFORMANCE FOR INDUSTRIAL-COMMERCIAL-INSTITUTIONAL STEAM GENERATING UNITS, part 60, subpart Db</t>
  </si>
  <si>
    <t>STANDARDS OF PERFORMANCE FOR STATIONARY SPARK IGNITION INTERNAL COMBUSTION ENGINES, part 60, subpart JJJJ</t>
  </si>
  <si>
    <t>NATIONAL EMISSION STANDARD FOR ASBESTOS, part 61, subpart M</t>
  </si>
  <si>
    <t>NATIONAL EMISSION STANDARD FOR EQUIPMENT LEAKS (FUGITIVE EMISSION SOURCES), part 61, subpart V</t>
  </si>
  <si>
    <t>NATIONAL EMISSION STANDARD FOR BENZENE EMISSIONS FROM BENZENE STORAGE VESSELS, part 61, subpart Y</t>
  </si>
  <si>
    <t>NATIONAL EMISSION STANDARD FOR BENZENE WASTE OPERATIONS, part 61, subpart FF</t>
  </si>
  <si>
    <t>Enclosure 1 - Part A.III. Regulatory Information, Q22</t>
  </si>
  <si>
    <t>22. List the state environmental regulations that apply to any units at your facility</t>
  </si>
  <si>
    <t>22.a. State Regulation name and number</t>
  </si>
  <si>
    <t>22.b. Unit(s) subject to regulation</t>
  </si>
  <si>
    <t>22.c. Air pollutants and/or processes controlled (indicate media: air/water/wastewater)</t>
  </si>
  <si>
    <t>22.d. Requirements (emissions and testing) of state regulations</t>
  </si>
  <si>
    <t>Enclosure 1 - Part A.III. Regulatory Information, Q23-24</t>
  </si>
  <si>
    <t>23. Excess Emissions, Malfunctions or Deviations</t>
  </si>
  <si>
    <t>24. Title V or Air Permit Deviations</t>
  </si>
  <si>
    <r>
      <t xml:space="preserve">23.a.  How </t>
    </r>
    <r>
      <rPr>
        <b/>
        <u/>
        <sz val="10"/>
        <color theme="1"/>
        <rFont val="Arial"/>
        <family val="2"/>
      </rPr>
      <t>many</t>
    </r>
    <r>
      <rPr>
        <b/>
        <sz val="10"/>
        <color theme="1"/>
        <rFont val="Arial"/>
        <family val="2"/>
      </rPr>
      <t xml:space="preserve"> excess emission and deviation reports have you submitted in previous 2 years?</t>
    </r>
  </si>
  <si>
    <t>23.b.  Provide any excess emission and deviation reports submitted in previous 2 years.</t>
  </si>
  <si>
    <r>
      <t xml:space="preserve">24.a. How </t>
    </r>
    <r>
      <rPr>
        <b/>
        <u/>
        <sz val="10"/>
        <rFont val="Arial"/>
        <family val="2"/>
      </rPr>
      <t>many</t>
    </r>
    <r>
      <rPr>
        <b/>
        <sz val="10"/>
        <rFont val="Arial"/>
        <family val="2"/>
      </rPr>
      <t xml:space="preserve"> Title V deviations have you reported in previous 2 years?</t>
    </r>
  </si>
  <si>
    <t>24.b. Provide any Title V deviation reports submitted in previous 2 years.</t>
  </si>
  <si>
    <t>Enclosure 1 - Part A.IV. Process Flow Diagram - Q25.</t>
  </si>
  <si>
    <r>
      <t>25. Simple “</t>
    </r>
    <r>
      <rPr>
        <b/>
        <i/>
        <sz val="10"/>
        <rFont val="Arial"/>
        <family val="2"/>
      </rPr>
      <t>Process and Emission Flow Diagram</t>
    </r>
    <r>
      <rPr>
        <b/>
        <sz val="10"/>
        <rFont val="Arial"/>
        <family val="2"/>
      </rPr>
      <t xml:space="preserve">” (P&amp;EFD). </t>
    </r>
    <r>
      <rPr>
        <b/>
        <i/>
        <sz val="10"/>
        <rFont val="Arial"/>
        <family val="2"/>
      </rPr>
      <t>Please provide a simple block process and emission flow diagram (P&amp;EFD) of all process units at your facility. The simple process flow diagram should provide at least one system of identification codes for all significant process units involved in the production of coke at your facility and corresponding emission points, which are identified in any state or Federal rule, or emission inventory. Include one set of codes on this diagram and indicate the type of code, e.g., facility, permit, inventory, etc. The P&amp;EFD should clearly identify all process units and emission points related to the production of coke, including all control device(s) to which the emissions from these units are routed, from the following list of “Sources of Interest” (as defined in 40 CFR, part 63, subparts CCCCC and L):</t>
    </r>
  </si>
  <si>
    <t>·       Coke oven batteries</t>
  </si>
  <si>
    <t>·       Quench towers</t>
  </si>
  <si>
    <t>·       Bypass vents and ducting (including common tunnels)</t>
  </si>
  <si>
    <t>·       Heat recovery steam generators, and</t>
  </si>
  <si>
    <t>·       All pollution control equipment</t>
  </si>
  <si>
    <t>Enclosure 1 - Part A.IV. Source Table Q26-Q28.</t>
  </si>
  <si>
    <t>Enclosure 1 - Part V:  Emission Points, Q30-Q35.</t>
  </si>
  <si>
    <t>Enclosure 1 - Part VI:  Process and Emission Unit Operations, Q36-Q38.</t>
  </si>
  <si>
    <r>
      <t>26. Detailed “</t>
    </r>
    <r>
      <rPr>
        <b/>
        <i/>
        <sz val="10"/>
        <rFont val="Arial"/>
        <family val="2"/>
      </rPr>
      <t>Source Table</t>
    </r>
    <r>
      <rPr>
        <b/>
        <sz val="10"/>
        <rFont val="Arial"/>
        <family val="2"/>
      </rPr>
      <t xml:space="preserve">”. </t>
    </r>
    <r>
      <rPr>
        <b/>
        <i/>
        <sz val="10"/>
        <rFont val="Arial"/>
        <family val="2"/>
      </rPr>
      <t>Please list all of your process and/or emission units relating to the above list of “Sources of Interest” (see question above) at your facility using the “</t>
    </r>
    <r>
      <rPr>
        <b/>
        <sz val="10"/>
        <rFont val="Arial"/>
        <family val="2"/>
      </rPr>
      <t>Source Table</t>
    </r>
    <r>
      <rPr>
        <b/>
        <i/>
        <sz val="10"/>
        <rFont val="Arial"/>
        <family val="2"/>
      </rPr>
      <t>” provided in the Excel file included with this ICR. If more than one name is used, please provide the additional names. Please provide the information below in the appropriate column on the “</t>
    </r>
    <r>
      <rPr>
        <b/>
        <sz val="10"/>
        <rFont val="Arial"/>
        <family val="2"/>
      </rPr>
      <t>Source Table</t>
    </r>
    <r>
      <rPr>
        <b/>
        <i/>
        <sz val="10"/>
        <rFont val="Arial"/>
        <family val="2"/>
      </rPr>
      <t>”:</t>
    </r>
  </si>
  <si>
    <r>
      <t xml:space="preserve">26.a. </t>
    </r>
    <r>
      <rPr>
        <b/>
        <u/>
        <sz val="10"/>
        <rFont val="Arial"/>
        <family val="2"/>
      </rPr>
      <t>Facility ID/identifiers</t>
    </r>
    <r>
      <rPr>
        <b/>
        <sz val="10"/>
        <rFont val="Arial"/>
        <family val="2"/>
      </rPr>
      <t xml:space="preserve">: for each process and emission point, as well as all other ID numbers assigned to these process and emission points, e.g., from your air permit, your state agency, and any state or federal emission inventories. All outside IDs assigned to your facility should be listed on this chart. Please add columns for any additional ID systems. For smaller units or emission points not shown on the P&amp;EFD, include name and ID number of the nearest larger unit or emission point shown on the P&amp;EFD. </t>
    </r>
    <r>
      <rPr>
        <i/>
        <sz val="10"/>
        <rFont val="Arial"/>
        <family val="2"/>
      </rPr>
      <t>Note: Every process or emission point related to the “Sources of Interest” should be listed on the “Source Table” and show an ID number correspondence to at least one location included on the simple flow diagram (P&amp;EFD), described above.</t>
    </r>
  </si>
  <si>
    <r>
      <t xml:space="preserve">26.b. </t>
    </r>
    <r>
      <rPr>
        <b/>
        <u/>
        <sz val="10"/>
        <rFont val="Arial"/>
        <family val="2"/>
      </rPr>
      <t>Coking status</t>
    </r>
    <r>
      <rPr>
        <b/>
        <sz val="10"/>
        <rFont val="Arial"/>
        <family val="2"/>
      </rPr>
      <t xml:space="preserve">: Please specify whether each battery is operating under extended coking or normal coking. </t>
    </r>
  </si>
  <si>
    <r>
      <t xml:space="preserve">28. Inventory Information. </t>
    </r>
    <r>
      <rPr>
        <b/>
        <i/>
        <sz val="10"/>
        <color theme="1"/>
        <rFont val="Arial"/>
        <family val="2"/>
      </rPr>
      <t>Please provide the following information in the “</t>
    </r>
    <r>
      <rPr>
        <b/>
        <sz val="10"/>
        <color theme="1"/>
        <rFont val="Arial"/>
        <family val="2"/>
      </rPr>
      <t>Source Table</t>
    </r>
    <r>
      <rPr>
        <b/>
        <i/>
        <sz val="10"/>
        <color theme="1"/>
        <rFont val="Arial"/>
        <family val="2"/>
      </rPr>
      <t>” included with your ICR and described above in Question 26 if not already included. All information should reflect current (2016) configurations</t>
    </r>
    <r>
      <rPr>
        <b/>
        <sz val="10"/>
        <color theme="1"/>
        <rFont val="Arial"/>
        <family val="2"/>
      </rPr>
      <t xml:space="preserve">
</t>
    </r>
  </si>
  <si>
    <t>29. Provide the following information for each process and emission release point in the “Source Table” described above in Question 26. Units should be either indicated in the P&amp;EFD, described above, or identified as nearby one of these units in the “Source Table”.</t>
  </si>
  <si>
    <t>30.  Indicate whether facility air emission points are point sources or fugitive sources in the appropriate column of the “Source Table” described above, as described in Question 26, for the “Sources of Interest” of this ICR, as listed in Question 25</t>
  </si>
  <si>
    <t>31. Indicate the type of control device used on all emissions points in the appropriate column of the “Source Table” for the “Sources of Interest.”</t>
  </si>
  <si>
    <t>32. If the emission release point for the “Sources of Interest.” is considered a point source [See http://en.citizendium.org/wiki/Air_pollution_dispersion_terminology for definition of these terms.], please also provide the following in the appropriate column:</t>
  </si>
  <si>
    <t>33. If the emission point for the “Sources of Interest” is considered a non-point (fugitive) source [See http://en.citizendium.org/wiki/Air_pollution_dispersion_terminology for definition of these terms.],  please provide:</t>
  </si>
  <si>
    <t>34. If the emission point is considered a volume source (fugitive) [See http://en.citizendium.org/wiki/Air_pollution_dispersion_terminology for definition of these terms.], please provide:</t>
  </si>
  <si>
    <t>35. If the emission point is considered a line source (fugitive) [See http://en.citizendium.org/wiki/Air_pollution_dispersion_terminology for definition of these terms.], please provide:</t>
  </si>
  <si>
    <r>
      <t xml:space="preserve">36. Total production capacity (tons per year) for each individual </t>
    </r>
    <r>
      <rPr>
        <b/>
        <u/>
        <sz val="10"/>
        <rFont val="Arial"/>
        <family val="2"/>
      </rPr>
      <t>major</t>
    </r>
    <r>
      <rPr>
        <b/>
        <sz val="10"/>
        <rFont val="Arial"/>
        <family val="2"/>
      </rPr>
      <t xml:space="preserve"> production unit, i.e., battery (for coke), HRSG (for steam).</t>
    </r>
  </si>
  <si>
    <r>
      <t xml:space="preserve">36. Total actual production (tons per year) for each individual </t>
    </r>
    <r>
      <rPr>
        <b/>
        <u/>
        <sz val="10"/>
        <rFont val="Arial"/>
        <family val="2"/>
      </rPr>
      <t>major</t>
    </r>
    <r>
      <rPr>
        <b/>
        <sz val="10"/>
        <rFont val="Arial"/>
        <family val="2"/>
      </rPr>
      <t xml:space="preserve"> production unit, i.e., battery (for coke), HRSG (for steam).</t>
    </r>
  </si>
  <si>
    <t>37-pt.1. The year that each unit began production</t>
  </si>
  <si>
    <r>
      <t xml:space="preserve">37-pt.2. </t>
    </r>
    <r>
      <rPr>
        <b/>
        <i/>
        <sz val="10"/>
        <rFont val="Arial"/>
        <family val="2"/>
      </rPr>
      <t>Estimate</t>
    </r>
    <r>
      <rPr>
        <b/>
        <sz val="10"/>
        <rFont val="Arial"/>
        <family val="2"/>
      </rPr>
      <t xml:space="preserve"> of the remaining useful economic life of the unit.</t>
    </r>
  </si>
  <si>
    <r>
      <t>38. If applicable, provide the following information regarding upgrades made to each production unit (</t>
    </r>
    <r>
      <rPr>
        <b/>
        <u/>
        <sz val="10"/>
        <rFont val="Arial"/>
        <family val="2"/>
      </rPr>
      <t>in the last 2 years</t>
    </r>
    <r>
      <rPr>
        <b/>
        <sz val="10"/>
        <rFont val="Arial"/>
        <family val="2"/>
      </rPr>
      <t>) that resulted in an increase or decrease in emissions:</t>
    </r>
  </si>
  <si>
    <t>Comments</t>
  </si>
  <si>
    <t>Source of Interest Type (see Q25)</t>
  </si>
  <si>
    <t>26.a-pt.1. Facility Emission Unit ID</t>
  </si>
  <si>
    <t>26.a-pt.2. State Permit ID for Unit (if different)</t>
  </si>
  <si>
    <t>26.a-pt.3. State Emission Inventory ID for Unit (if different)</t>
  </si>
  <si>
    <t>26.a-pt.4. Federal Emission Inventory ID (if different)</t>
  </si>
  <si>
    <t>26.a-pt.5. Other Outside ID (if different), please specify Agency/Purpose</t>
  </si>
  <si>
    <t xml:space="preserve">26.a-pt.6. Name and ID number of the nearest larger unit or emission point shown on the P&amp;EFD </t>
  </si>
  <si>
    <r>
      <t xml:space="preserve">28.a-pt.1. Process unit/emission point </t>
    </r>
    <r>
      <rPr>
        <b/>
        <u/>
        <sz val="10"/>
        <rFont val="Arial"/>
        <family val="2"/>
      </rPr>
      <t>name</t>
    </r>
    <r>
      <rPr>
        <b/>
        <sz val="10"/>
        <rFont val="Arial"/>
        <family val="2"/>
      </rPr>
      <t xml:space="preserve"> (facility ID) </t>
    </r>
  </si>
  <si>
    <r>
      <t xml:space="preserve">28.a-pt.2. Process unit/emission point </t>
    </r>
    <r>
      <rPr>
        <b/>
        <u/>
        <sz val="10"/>
        <rFont val="Arial"/>
        <family val="2"/>
      </rPr>
      <t>number</t>
    </r>
    <r>
      <rPr>
        <b/>
        <sz val="10"/>
        <rFont val="Arial"/>
        <family val="2"/>
      </rPr>
      <t xml:space="preserve"> (facility ID) </t>
    </r>
  </si>
  <si>
    <t xml:space="preserve"> 28.b. Process unit/emission point Agency ID No. (if available, as used by your state Agency) </t>
  </si>
  <si>
    <t>28.c. Process unit/emission point Permit ID No (if different than Agency ID No.)</t>
  </si>
  <si>
    <r>
      <t xml:space="preserve">28.d-pt.1. </t>
    </r>
    <r>
      <rPr>
        <b/>
        <u/>
        <sz val="10"/>
        <rFont val="Arial"/>
        <family val="2"/>
      </rPr>
      <t>Latitude</t>
    </r>
    <r>
      <rPr>
        <b/>
        <sz val="10"/>
        <rFont val="Arial"/>
        <family val="2"/>
      </rPr>
      <t xml:space="preserve"> of each process/emission unit, in decimal degrees to five decimal places (all decimal places due by end of ICR period; </t>
    </r>
    <r>
      <rPr>
        <b/>
        <u/>
        <sz val="10"/>
        <rFont val="Arial"/>
        <family val="2"/>
      </rPr>
      <t>enter what you know now</t>
    </r>
    <r>
      <rPr>
        <b/>
        <sz val="10"/>
        <rFont val="Arial"/>
        <family val="2"/>
      </rPr>
      <t xml:space="preserve">). </t>
    </r>
  </si>
  <si>
    <r>
      <t xml:space="preserve">28.d-pt.2. </t>
    </r>
    <r>
      <rPr>
        <b/>
        <u/>
        <sz val="10"/>
        <rFont val="Arial"/>
        <family val="2"/>
      </rPr>
      <t>Longitude</t>
    </r>
    <r>
      <rPr>
        <b/>
        <sz val="10"/>
        <rFont val="Arial"/>
        <family val="2"/>
      </rPr>
      <t xml:space="preserve"> of each process/emission unit, in decimal degrees to five decimal places (all five decimal places due by end of ICR period; </t>
    </r>
    <r>
      <rPr>
        <b/>
        <u/>
        <sz val="10"/>
        <rFont val="Arial"/>
        <family val="2"/>
      </rPr>
      <t>enter what you know now</t>
    </r>
    <r>
      <rPr>
        <b/>
        <sz val="10"/>
        <rFont val="Arial"/>
        <family val="2"/>
      </rPr>
      <t>).</t>
    </r>
  </si>
  <si>
    <t>28.e. For each coke oven battery, number of ovens in each battery</t>
  </si>
  <si>
    <t>28.f. Current (2022) coal capacity (dry tons) of each battery</t>
  </si>
  <si>
    <t>28.f. Current [ICR submission for 2016 provided, where applicable] coal capacity (dry tons) of each battery</t>
  </si>
  <si>
    <t>28.g. Coal charging capacity of each coke battery in 2022 (tons per year)</t>
  </si>
  <si>
    <t>28.g. Coal charging capacity of each coke battery in [ICR submission for 2016 provided, where applicable] (tons per year)</t>
  </si>
  <si>
    <r>
      <t xml:space="preserve">28.h-pt.1. Minimum coal charge requirements in a per </t>
    </r>
    <r>
      <rPr>
        <b/>
        <i/>
        <sz val="10"/>
        <rFont val="Arial"/>
        <family val="2"/>
      </rPr>
      <t>oven</t>
    </r>
    <r>
      <rPr>
        <b/>
        <sz val="10"/>
        <rFont val="Arial"/>
        <family val="2"/>
      </rPr>
      <t xml:space="preserve"> (typical) battery basis for 2022</t>
    </r>
  </si>
  <si>
    <r>
      <t xml:space="preserve">28.h-pt.1. Minimum coal charge requirements in a per </t>
    </r>
    <r>
      <rPr>
        <b/>
        <i/>
        <sz val="10"/>
        <rFont val="Arial"/>
        <family val="2"/>
      </rPr>
      <t>oven</t>
    </r>
    <r>
      <rPr>
        <b/>
        <sz val="10"/>
        <rFont val="Arial"/>
        <family val="2"/>
      </rPr>
      <t xml:space="preserve"> (typical) battery basis for [ICR submission for 2016 provided, where applicable]</t>
    </r>
  </si>
  <si>
    <r>
      <t xml:space="preserve">28.h-pt.2. Minimum coal charge requirements in a per </t>
    </r>
    <r>
      <rPr>
        <b/>
        <i/>
        <sz val="10"/>
        <rFont val="Arial"/>
        <family val="2"/>
      </rPr>
      <t>battery</t>
    </r>
    <r>
      <rPr>
        <b/>
        <sz val="10"/>
        <rFont val="Arial"/>
        <family val="2"/>
      </rPr>
      <t xml:space="preserve"> basis for 2022</t>
    </r>
  </si>
  <si>
    <r>
      <t xml:space="preserve">28.h-pt.2. Minimum coal charge requirements in a per </t>
    </r>
    <r>
      <rPr>
        <b/>
        <i/>
        <sz val="10"/>
        <rFont val="Arial"/>
        <family val="2"/>
      </rPr>
      <t>battery</t>
    </r>
    <r>
      <rPr>
        <b/>
        <sz val="10"/>
        <rFont val="Arial"/>
        <family val="2"/>
      </rPr>
      <t xml:space="preserve"> basis for [ICR submission for 2016 provided, where applicable]</t>
    </r>
  </si>
  <si>
    <t>28.h-pt.3. Maximum capacities in a per oven (typical) basis for 2022</t>
  </si>
  <si>
    <t>28.h-pt.3. Maximum capacities in a per oven (typical) basis for [ICR submission for 2016 provided, where applicable]</t>
  </si>
  <si>
    <t>28.h-pt.4. Maximum capacities in a per battery basis for 2022</t>
  </si>
  <si>
    <t>28.h-pt.4. Maximum capacities in a per battery basis for [ICR submission for 2016 provided, where applicable]</t>
  </si>
  <si>
    <t>28.i. Coke production design capacity of each battery (tons per year) in 2022</t>
  </si>
  <si>
    <t>28.i. Coke production design capacity of each battery (tons per year) in [ICR submission for 2016 provided, where applicable]</t>
  </si>
  <si>
    <t>28.j. Operating status of each process unit (operating, standby/idle, shut down, etc.)</t>
  </si>
  <si>
    <t>28.k. Date operations began for each process unit</t>
  </si>
  <si>
    <t>28.l. Date of idle or closure for each unit idle or shutdown (if applicable)</t>
  </si>
  <si>
    <t>28.m. EPA Source Classification Code (SCC) for each process (see SCC worksheet to look-up SCCs)</t>
  </si>
  <si>
    <t>29.a. Emission Release Point ID - physical location point from which emissions from the process and/or emission units are released to the atmosphere (e.g., the stack ID associated with the control device.)</t>
  </si>
  <si>
    <t>29.b-pt.1. Total capacity for year 2019 (e.g., tons per year). Capacity information should be based on the highest potential production rate of each unit.</t>
  </si>
  <si>
    <t>29.b-pt.1. Total capacity for year [ICR submission for 2012 provided, where applicable] (e.g., tons per year). Capacity information should be based on the highest potential production rate of each unit.</t>
  </si>
  <si>
    <t>29.b-pt.2. Total capacity for year 2020 (e.g., tons per year). Capacity information should be based on the highest potential production rate of each unit.</t>
  </si>
  <si>
    <t>29.b-pt.2. Total capacity for year [ICR submission for 2013 provided, where applicable] (e.g., tons per year). Capacity information should be based on the highest potential production rate of each unit.</t>
  </si>
  <si>
    <t>29.b-pt.3. Total capacity for year 2021 (e.g., tons per year). Capacity information should be based on the highest potential production rate of each unit.</t>
  </si>
  <si>
    <t>29.b-pt.3. Total capacity for year [ICR submission for 2014 provided, where applicable] (e.g., tons per year). Capacity information should be based on the highest potential production rate of each unit.</t>
  </si>
  <si>
    <t>29.b-pt.4. Total capacity for year 2022 (e.g., tons per year). Capacity information should be based on the highest potential production rate of each unit.</t>
  </si>
  <si>
    <t>29.b-pt.4. Total capacity for year [ICR submission for 2015 provided, where applicable] (e.g., tons per year). Capacity information should be based on the highest potential production rate of each unit.</t>
  </si>
  <si>
    <r>
      <t xml:space="preserve">29.b-pt.5. Total actual production for year </t>
    </r>
    <r>
      <rPr>
        <b/>
        <u/>
        <sz val="10"/>
        <rFont val="Arial"/>
        <family val="2"/>
      </rPr>
      <t>2019</t>
    </r>
    <r>
      <rPr>
        <b/>
        <sz val="10"/>
        <rFont val="Arial"/>
        <family val="2"/>
      </rPr>
      <t xml:space="preserve"> (e.g., tons per year). </t>
    </r>
  </si>
  <si>
    <r>
      <t xml:space="preserve">29.b-pt.5. Total actual production for year </t>
    </r>
    <r>
      <rPr>
        <b/>
        <u/>
        <sz val="10"/>
        <rFont val="Arial"/>
        <family val="2"/>
      </rPr>
      <t>[ICR submission for 2012 provided, where applicable]</t>
    </r>
    <r>
      <rPr>
        <b/>
        <sz val="10"/>
        <rFont val="Arial"/>
        <family val="2"/>
      </rPr>
      <t xml:space="preserve"> (e.g., tons per year). </t>
    </r>
  </si>
  <si>
    <r>
      <t xml:space="preserve">29.b-pt.6. Total actual production for year </t>
    </r>
    <r>
      <rPr>
        <b/>
        <u/>
        <sz val="10"/>
        <rFont val="Arial"/>
        <family val="2"/>
      </rPr>
      <t>2020</t>
    </r>
    <r>
      <rPr>
        <b/>
        <sz val="10"/>
        <rFont val="Arial"/>
        <family val="2"/>
      </rPr>
      <t xml:space="preserve"> (e.g., tons per year). </t>
    </r>
  </si>
  <si>
    <r>
      <t xml:space="preserve">29.b-pt.6. Total actual production for year </t>
    </r>
    <r>
      <rPr>
        <b/>
        <u/>
        <sz val="10"/>
        <rFont val="Arial"/>
        <family val="2"/>
      </rPr>
      <t>[ICR submission for 2013 provided, where applicable]</t>
    </r>
    <r>
      <rPr>
        <b/>
        <sz val="10"/>
        <rFont val="Arial"/>
        <family val="2"/>
      </rPr>
      <t xml:space="preserve"> (e.g., tons per year). </t>
    </r>
  </si>
  <si>
    <r>
      <t xml:space="preserve">29.b-pt.7. Total actual production for year </t>
    </r>
    <r>
      <rPr>
        <b/>
        <u/>
        <sz val="10"/>
        <rFont val="Arial"/>
        <family val="2"/>
      </rPr>
      <t>2021</t>
    </r>
    <r>
      <rPr>
        <b/>
        <sz val="10"/>
        <rFont val="Arial"/>
        <family val="2"/>
      </rPr>
      <t xml:space="preserve"> (e.g., tons per year). </t>
    </r>
  </si>
  <si>
    <r>
      <t xml:space="preserve">29.b-pt.7. Total actual production for year </t>
    </r>
    <r>
      <rPr>
        <b/>
        <u/>
        <sz val="10"/>
        <rFont val="Arial"/>
        <family val="2"/>
      </rPr>
      <t>[ICR submission for 2014 provided, where applicable]</t>
    </r>
    <r>
      <rPr>
        <b/>
        <sz val="10"/>
        <rFont val="Arial"/>
        <family val="2"/>
      </rPr>
      <t xml:space="preserve"> (e.g., tons per year). </t>
    </r>
  </si>
  <si>
    <r>
      <t xml:space="preserve">29.b-pt.8. Total actual production for year </t>
    </r>
    <r>
      <rPr>
        <b/>
        <u/>
        <sz val="10"/>
        <rFont val="Arial"/>
        <family val="2"/>
      </rPr>
      <t>2021</t>
    </r>
    <r>
      <rPr>
        <b/>
        <sz val="10"/>
        <rFont val="Arial"/>
        <family val="2"/>
      </rPr>
      <t xml:space="preserve"> (e.g., tons per year). </t>
    </r>
  </si>
  <si>
    <r>
      <t xml:space="preserve">29.b-pt.8. Total actual production for year </t>
    </r>
    <r>
      <rPr>
        <b/>
        <u/>
        <sz val="10"/>
        <rFont val="Arial"/>
        <family val="2"/>
      </rPr>
      <t>[ICR submission for 2015 provided, where applicable]</t>
    </r>
    <r>
      <rPr>
        <b/>
        <sz val="10"/>
        <rFont val="Arial"/>
        <family val="2"/>
      </rPr>
      <t xml:space="preserve"> (e.g., tons per year). </t>
    </r>
  </si>
  <si>
    <t>29.c. Year that each unit began operating and year purchased (if different)</t>
  </si>
  <si>
    <t>29.d.i. Description of the upgrade completed, including unit(s) affected and the year the upgrade was made. Your description must identify the unit(s) using the identifiers in the P&amp;EFD described above.</t>
  </si>
  <si>
    <t>29.d.ii. Description of upgrades completed at air pollution control devices associated with each affected process unit and the year the upgrade was completed. Your description must identify the control device using the identifiers in the P&amp;EFD required to be submitted in response to this survey.</t>
  </si>
  <si>
    <r>
      <t xml:space="preserve">32.a-pt.1. Stack coordinates, in decimal degrees to five decimal places (all decimal places due by end of ICR period):
i. </t>
    </r>
    <r>
      <rPr>
        <b/>
        <u/>
        <sz val="10"/>
        <rFont val="Arial"/>
        <family val="2"/>
      </rPr>
      <t>Latitude</t>
    </r>
  </si>
  <si>
    <r>
      <t xml:space="preserve">32.a-pt.2. Stack coordinates, in decimal degrees to five decimal places (all decimal places due by end of ICR period):
ii. </t>
    </r>
    <r>
      <rPr>
        <b/>
        <u/>
        <sz val="10"/>
        <rFont val="Arial"/>
        <family val="2"/>
      </rPr>
      <t>Longitude</t>
    </r>
  </si>
  <si>
    <t>32.b. Stack height (feet)</t>
  </si>
  <si>
    <t>32.c. Stack diameter (feet)</t>
  </si>
  <si>
    <t>32.d. Average exit stack gas flow rate (actual cubic feet per minute)</t>
  </si>
  <si>
    <t>32.e. Average exit stack gas temperature (degrees Fahrenheit)</t>
  </si>
  <si>
    <t>32.f. List all CEMS installed on stack and the pollutant it measures, e.g., CO, NOx, SO2, PM, opacity, or other (specify)</t>
  </si>
  <si>
    <r>
      <t xml:space="preserve">33.a-pt.1.  Coordinates of the </t>
    </r>
    <r>
      <rPr>
        <b/>
        <u/>
        <sz val="10"/>
        <rFont val="Arial"/>
        <family val="2"/>
      </rPr>
      <t>southwest</t>
    </r>
    <r>
      <rPr>
        <b/>
        <sz val="10"/>
        <rFont val="Arial"/>
        <family val="2"/>
      </rPr>
      <t xml:space="preserve"> corner of the emission point, in decimal degrees to five decimal places (all decimal places due by end of ICR period).
i. </t>
    </r>
    <r>
      <rPr>
        <b/>
        <u/>
        <sz val="10"/>
        <rFont val="Arial"/>
        <family val="2"/>
      </rPr>
      <t>Latitude</t>
    </r>
  </si>
  <si>
    <r>
      <t xml:space="preserve">33.a-pt.2.  Coordinates of the </t>
    </r>
    <r>
      <rPr>
        <b/>
        <u/>
        <sz val="10"/>
        <rFont val="Arial"/>
        <family val="2"/>
      </rPr>
      <t>southwest</t>
    </r>
    <r>
      <rPr>
        <b/>
        <sz val="10"/>
        <rFont val="Arial"/>
        <family val="2"/>
      </rPr>
      <t xml:space="preserve"> corner of the emission point, in decimal degrees to five decimal places (all decimal places due by end of ICR period).
ii. </t>
    </r>
    <r>
      <rPr>
        <b/>
        <u/>
        <sz val="10"/>
        <rFont val="Arial"/>
        <family val="2"/>
      </rPr>
      <t>Longitude</t>
    </r>
  </si>
  <si>
    <t>33.b. Length in (X) direction (feet)</t>
  </si>
  <si>
    <t>33.c. Width in (Y) direction (feet)</t>
  </si>
  <si>
    <r>
      <t>33.d. Angle (degrees) from coordinates. Must be between 0 and 90 degrees. [</t>
    </r>
    <r>
      <rPr>
        <b/>
        <i/>
        <sz val="10"/>
        <rFont val="Arial"/>
        <family val="2"/>
      </rPr>
      <t>See 'Diagram-Reporting Angles' worksheet for depiction of how to report angles.</t>
    </r>
    <r>
      <rPr>
        <b/>
        <sz val="10"/>
        <rFont val="Arial"/>
        <family val="2"/>
      </rPr>
      <t>]</t>
    </r>
  </si>
  <si>
    <t>33.e. Release Height (feet)</t>
  </si>
  <si>
    <t>33.f. Average exit stack gas temperature (degrees Fahrenheit, °F)</t>
  </si>
  <si>
    <t>33.g. Average air flow rate (if known), in actual cubic feet per minute</t>
  </si>
  <si>
    <r>
      <t xml:space="preserve">34.a-pt.1. Coordinates of the center of the emission point, in decimal degrees to five decimal places (all decimal places due by end of ICR period)
i. </t>
    </r>
    <r>
      <rPr>
        <b/>
        <u/>
        <sz val="10"/>
        <rFont val="Arial"/>
        <family val="2"/>
      </rPr>
      <t>Latitude</t>
    </r>
    <r>
      <rPr>
        <b/>
        <sz val="10"/>
        <rFont val="Arial"/>
        <family val="2"/>
      </rPr>
      <t>.</t>
    </r>
  </si>
  <si>
    <r>
      <t xml:space="preserve">34.a-pt.2. Coordinates of the center of the emission point, in decimal degrees to five decimal places (all decimal places due by end of ICR period)
ii. </t>
    </r>
    <r>
      <rPr>
        <b/>
        <u/>
        <sz val="10"/>
        <rFont val="Arial"/>
        <family val="2"/>
      </rPr>
      <t>Longitude</t>
    </r>
  </si>
  <si>
    <t>34.b. Horizontal dimension (x) (assumes a square) (feet)</t>
  </si>
  <si>
    <t>34.c. Height above ground of the center of volume source (half distance from ground to top of source) (feet)</t>
  </si>
  <si>
    <r>
      <t xml:space="preserve">35.a-pt.1. Coordinates of one end of the emission line in decimal degrees, to five decimal places (all decimal places due by end of ICR period)
i. </t>
    </r>
    <r>
      <rPr>
        <b/>
        <u/>
        <sz val="10"/>
        <rFont val="Arial"/>
        <family val="2"/>
      </rPr>
      <t>Latitude</t>
    </r>
  </si>
  <si>
    <r>
      <t xml:space="preserve">35.a-pt.2. Coordinates of one end of the emission line in decimal degrees, to five decimal places (all decimal places due by end of ICR period)
ii. </t>
    </r>
    <r>
      <rPr>
        <b/>
        <u/>
        <sz val="10"/>
        <rFont val="Arial"/>
        <family val="2"/>
      </rPr>
      <t>Longitude</t>
    </r>
  </si>
  <si>
    <r>
      <t xml:space="preserve">35.b-pt.1. Coordinates of other end of the emission line, in decimal degrees to five decimal places (all decimal places due by end of ICR period)
i. </t>
    </r>
    <r>
      <rPr>
        <b/>
        <u/>
        <sz val="10"/>
        <rFont val="Arial"/>
        <family val="2"/>
      </rPr>
      <t>Latitude</t>
    </r>
  </si>
  <si>
    <r>
      <t xml:space="preserve">35.b-pt.2. Coordinates of other end of the emission line, in decimal degrees to five decimal places (all decimal places due by end of ICR period)
ii. </t>
    </r>
    <r>
      <rPr>
        <b/>
        <u/>
        <sz val="10"/>
        <rFont val="Arial"/>
        <family val="2"/>
      </rPr>
      <t>Longitude</t>
    </r>
  </si>
  <si>
    <t>35.c. Width of line source (feet)</t>
  </si>
  <si>
    <t>35.d. Release Height (above ground) of line source (feet)</t>
  </si>
  <si>
    <t>35.e. Line source release temperature (°F)</t>
  </si>
  <si>
    <t>35.f. If line sources are located at a building or other structure, a drawing showing the line source exit point from the building/structure along with the building/structure dimensions must be included</t>
  </si>
  <si>
    <t>for 2019</t>
  </si>
  <si>
    <t>for [ICR submission for 2012 provided, where applicable]</t>
  </si>
  <si>
    <t>for 2020</t>
  </si>
  <si>
    <t>for [ICR submission for 2013 provided, where applicable]</t>
  </si>
  <si>
    <t>for 2021</t>
  </si>
  <si>
    <t>for [ICR submission for 2014 provided, where applicable]</t>
  </si>
  <si>
    <t>for 2022</t>
  </si>
  <si>
    <t>for [ICR submission for 2015 provided, where applicable]</t>
  </si>
  <si>
    <r>
      <t xml:space="preserve">38.a. Description of the upgrade made, including emission unit(s) affected and the year the upgrade was made. Include in your description an estimate of annual HAP emissions increase or reduction because of the upgrade and the basis for the estimate, </t>
    </r>
    <r>
      <rPr>
        <b/>
        <u/>
        <sz val="10"/>
        <rFont val="Arial"/>
        <family val="2"/>
      </rPr>
      <t>if available</t>
    </r>
    <r>
      <rPr>
        <b/>
        <sz val="10"/>
        <rFont val="Arial"/>
        <family val="2"/>
      </rPr>
      <t>. Please identify the emission unit(s) using the identifiers in the P&amp;EFD described in Section IV, above.</t>
    </r>
  </si>
  <si>
    <r>
      <t xml:space="preserve">38.b. Description of upgrades made to air pollution control devices associated with each affected emission unit and the year the upgrade was made. Include in your description an estimate of annual emission reductions and the basis for the estimate, </t>
    </r>
    <r>
      <rPr>
        <b/>
        <u/>
        <sz val="10"/>
        <rFont val="Arial"/>
        <family val="2"/>
      </rPr>
      <t>if available</t>
    </r>
    <r>
      <rPr>
        <b/>
        <sz val="10"/>
        <rFont val="Arial"/>
        <family val="2"/>
      </rPr>
      <t>. Your description must identify the control device using the identifiers in the P&amp;EFD submitted in response to this survey.</t>
    </r>
  </si>
  <si>
    <t>Point</t>
  </si>
  <si>
    <t>Opacity</t>
  </si>
  <si>
    <t>Coke oven batteries</t>
  </si>
  <si>
    <t>Quench towers</t>
  </si>
  <si>
    <t>Enclosure 1 - Part A.IV. Process Flow Diagram, Source Table, Plot Plans, and Inventory Data, Q27.</t>
  </si>
  <si>
    <r>
      <t xml:space="preserve">27. Plot plan. </t>
    </r>
    <r>
      <rPr>
        <b/>
        <i/>
        <sz val="10"/>
        <color indexed="8"/>
        <rFont val="Arial"/>
        <family val="2"/>
      </rPr>
      <t>Please provide a copy of an existing plot plan that includes each emission unit listed below at your facility related to the production of coke (as defined in 40 CFR, part 63, subparts CCCCC and L). Separate plot plans may be provided for each emission unit listed below. The plot plan should clearly indicate all the stationary equipment related to coke production or associated activities, e.g., HRSGs and boilers, which are located at your facility:</t>
    </r>
  </si>
  <si>
    <t>a. Coke oven batteries</t>
  </si>
  <si>
    <t>b. Charging/Pushing units</t>
  </si>
  <si>
    <t>c. Quench Towers</t>
  </si>
  <si>
    <t>d. Heat Recovery Steam Generators</t>
  </si>
  <si>
    <t>e. All pollution control equipment at above (a)-(d) process/emissions areas</t>
  </si>
  <si>
    <t>Source Classification Codes for Coke Ovens (recently revised)</t>
  </si>
  <si>
    <t>Data Category</t>
  </si>
  <si>
    <t>SCC</t>
  </si>
  <si>
    <t>SCC Description</t>
  </si>
  <si>
    <t>SCC Level One</t>
  </si>
  <si>
    <t>SCC Level Two</t>
  </si>
  <si>
    <t>SCC Level Three</t>
  </si>
  <si>
    <t>SCC Level Four</t>
  </si>
  <si>
    <t>30300302</t>
  </si>
  <si>
    <t>Industrial Processes; Primary Metal Production; Metallurgical Coke Manufacturing; By-product Process: Oven Charging</t>
  </si>
  <si>
    <t>Industrial Processes</t>
  </si>
  <si>
    <t>Primary Metal Production</t>
  </si>
  <si>
    <t>Metallurgical Coke Manufacturing</t>
  </si>
  <si>
    <t>By-product Process: Oven Charging</t>
  </si>
  <si>
    <t>30300303</t>
  </si>
  <si>
    <t>Industrial Processes; Primary Metal Production; Metallurgical Coke Manufacturing; By-product Process: Oven Pushing</t>
  </si>
  <si>
    <t>By-product Process: Oven Pushing</t>
  </si>
  <si>
    <t>30300304</t>
  </si>
  <si>
    <t>Industrial Processes; Primary Metal Production; Metallurgical Coke Manufacturing; By-product Process: Quenching</t>
  </si>
  <si>
    <t>By-product Process: Quenching</t>
  </si>
  <si>
    <t>30300305</t>
  </si>
  <si>
    <t>Industrial Processes; Primary Metal Production; Metallurgical Coke Manufacturing; Coal Unloading</t>
  </si>
  <si>
    <t>Coal Unloading</t>
  </si>
  <si>
    <t>30300307</t>
  </si>
  <si>
    <t>Industrial Processes; Primary Metal Production; Metallurgical Coke Manufacturing; Coal Crushing/Handling</t>
  </si>
  <si>
    <t>Coal Crushing/Handling</t>
  </si>
  <si>
    <t>30300308</t>
  </si>
  <si>
    <t>Industrial Processes; Primary Metal Production; Metallurgical Coke Manufacturing; By-product Process: Oven/Door Leaks</t>
  </si>
  <si>
    <t>By-product Process: Oven/Door Leaks</t>
  </si>
  <si>
    <t>30300309</t>
  </si>
  <si>
    <t>Industrial Processes; Primary Metal Production; Metallurgical Coke Manufacturing; Coal Conveying</t>
  </si>
  <si>
    <t>Coal Conveying</t>
  </si>
  <si>
    <t>30300310</t>
  </si>
  <si>
    <t>Industrial Processes; Primary Metal Production; Metallurgical Coke Manufacturing; Coal Crushing</t>
  </si>
  <si>
    <t>Coal Crushing</t>
  </si>
  <si>
    <t>30300311</t>
  </si>
  <si>
    <t>Industrial Processes; Primary Metal Production; Metallurgical Coke Manufacturing; Coal Screening</t>
  </si>
  <si>
    <t>Coal Screening</t>
  </si>
  <si>
    <t>30300312</t>
  </si>
  <si>
    <t>Industrial Processes; Primary Metal Production; Metallurgical Coke Manufacturing; Coke Crushing/Screening/Handling</t>
  </si>
  <si>
    <t>Coke Crushing/Screening/Handling</t>
  </si>
  <si>
    <t>30300313</t>
  </si>
  <si>
    <t>Industrial Processes; Primary Metal Production; Metallurgical Coke Manufacturing; Coal Preheater</t>
  </si>
  <si>
    <t>Coal Preheater</t>
  </si>
  <si>
    <t>30300314</t>
  </si>
  <si>
    <t>Industrial Processes; Primary Metal Production; Metallurgical Coke Manufacturing; By-product Process: Topside Leaks, Lid Leaks</t>
  </si>
  <si>
    <t>By-product Process: Topside Leaks, Lid Leaks</t>
  </si>
  <si>
    <t>30300315</t>
  </si>
  <si>
    <t>Industrial Processes; Primary Metal Production; Metallurgical Coke Manufacturing; By-product Process: Gas By-product Plant</t>
  </si>
  <si>
    <t>By-product Process: Gas By-product Plant</t>
  </si>
  <si>
    <t>30300316</t>
  </si>
  <si>
    <t>Industrial Processes; Primary Metal Production; Metallurgical Coke Manufacturing; Coal Storage Pile</t>
  </si>
  <si>
    <t>Coal Storage Pile</t>
  </si>
  <si>
    <t>30300317</t>
  </si>
  <si>
    <t>Industrial Processes; Primary Metal Production; Metallurgical Coke Manufacturing; By-product Process: Combustion Stack: Coke Oven Gas (COG)</t>
  </si>
  <si>
    <t>By-product Process: Combustion Stack: Coke Oven Gas (COG)</t>
  </si>
  <si>
    <t>30300318</t>
  </si>
  <si>
    <t>Industrial Processes; Primary Metal Production; Metallurgical Coke Manufacturing; By-product Process: Combustion Stack: Blast Furnace Gas (BFG)</t>
  </si>
  <si>
    <t>By-product Process: Combustion Stack: Blast Furnace Gas (BFG)</t>
  </si>
  <si>
    <t>30300319</t>
  </si>
  <si>
    <t>Industrial Processes; Primary Metal Production; Metallurgical Coke Manufacturing; By-product Process: By-pass Bleeder Stack/Excess Coke Oven Gas Vent</t>
  </si>
  <si>
    <t>By-product Process: By-pass Bleeder Stack/Excess Coke Oven Gas Vent</t>
  </si>
  <si>
    <t>30300320</t>
  </si>
  <si>
    <t>Industrial Processes; Primary Metal Production; Metallurgical Coke Manufacturing; By-product Process: Offtake Leaks</t>
  </si>
  <si>
    <t>By-product Process: Offtake Leaks</t>
  </si>
  <si>
    <t>30300321</t>
  </si>
  <si>
    <t>Industrial Processes; Primary Metal Production; Metallurgical Coke Manufacturing; By-product Process: Collector Main Leaks</t>
  </si>
  <si>
    <t>By-product Process: Collector Main Leaks</t>
  </si>
  <si>
    <t>30300322</t>
  </si>
  <si>
    <t>Industrial Processes; Primary Metal Production; Metallurgical Coke Manufacturing; By-product Process: Standpipe Emissions</t>
  </si>
  <si>
    <t>By-product Process: Standpipe Emissions</t>
  </si>
  <si>
    <t>30300325</t>
  </si>
  <si>
    <t>Industrial Processes; Primary Metal Production; Metallurgical Coke Manufacturing; By-product Process: Desulfurization</t>
  </si>
  <si>
    <t>By-product Process: Desulfurization</t>
  </si>
  <si>
    <t>30300331</t>
  </si>
  <si>
    <t>Industrial Processes; Primary Metal Production; Metallurgical Coke Manufacturing; By-product Process: General</t>
  </si>
  <si>
    <t>By-product Process: General</t>
  </si>
  <si>
    <t>30300332</t>
  </si>
  <si>
    <t>Industrial Processes; Primary Metal Production; Metallurgical Coke Manufacturing; By-product Process: Chemical Plant: Flushing-liquor Circulation Tank</t>
  </si>
  <si>
    <t>By-product Process: Chemical Plant: Flushing-liquor Circulation Tank</t>
  </si>
  <si>
    <t>30300333</t>
  </si>
  <si>
    <t>Industrial Processes; Primary Metal Production; Metallurgical Coke Manufacturing; By-product Process: Chemical Plant: Excess Ammonia Liquor Tank</t>
  </si>
  <si>
    <t>By-product Process: Chemical Plant: Excess Ammonia Liquor Tank</t>
  </si>
  <si>
    <t>30300334</t>
  </si>
  <si>
    <t>Industrial Processes; Primary Metal Production; Metallurgical Coke Manufacturing; By-product Process: Chemical Plant: Tar Dehydrator</t>
  </si>
  <si>
    <t>By-product Process: Chemical Plant: Tar Dehydrator</t>
  </si>
  <si>
    <t>30300335</t>
  </si>
  <si>
    <t>Industrial Processes; Primary Metal Production; Metallurgical Coke Manufacturing; By-product Process: Chemical Plant: Tar Interceding Sump</t>
  </si>
  <si>
    <t>By-product Process: Chemical Plant: Tar Interceding Sump</t>
  </si>
  <si>
    <t>30300336</t>
  </si>
  <si>
    <t>Industrial Processes; Primary Metal Production; Metallurgical Coke Manufacturing; By-product Process: Chemical Plant: Tar Storage</t>
  </si>
  <si>
    <t>By-product Process: Chemical Plant: Tar Storage</t>
  </si>
  <si>
    <t>30300341</t>
  </si>
  <si>
    <t>Industrial Processes; Primary Metal Production; Metallurgical Coke Manufacturing; By-product Process: Chemical Plant: Light Oil Sump</t>
  </si>
  <si>
    <t>By-product Process: Chemical Plant: Light Oil Sump</t>
  </si>
  <si>
    <t>30300342</t>
  </si>
  <si>
    <t>Industrial Processes; Primary Metal Production; Metallurgical Coke Manufacturing; By-product Process: Chemical Plant: Light Oil Decanter/Condenser Vent</t>
  </si>
  <si>
    <t>By-product Process: Chemical Plant: Light Oil Decanter/Condenser Vent</t>
  </si>
  <si>
    <t>30300343</t>
  </si>
  <si>
    <t>Industrial Processes; Primary Metal Production; Metallurgical Coke Manufacturing; By-product Process: Chemical Plant: Wash Oil Decanter</t>
  </si>
  <si>
    <t>By-product Process: Chemical Plant: Wash Oil Decanter</t>
  </si>
  <si>
    <t>30300344</t>
  </si>
  <si>
    <t>Industrial Processes; Primary Metal Production; Metallurgical Coke Manufacturing; By-product Process: Chemical Plant: Wash Oil Circulation Tank</t>
  </si>
  <si>
    <t>By-product Process: Chemical Plant: Wash Oil Circulation Tank</t>
  </si>
  <si>
    <t>30300352</t>
  </si>
  <si>
    <t>Industrial Processes; Primary Metal Production; Metallurgical Coke Manufacturing; By-product Process: Chemical Plant: Tar Bottom Final Cooler</t>
  </si>
  <si>
    <t>By-product Process: Chemical Plant: Tar Bottom Final Cooler</t>
  </si>
  <si>
    <t>30300354</t>
  </si>
  <si>
    <t>Industrial Processes; Primary Metal Production; Metallurgical Coke Manufacturing; By-product Process: Chemical Plant: Other Processes</t>
  </si>
  <si>
    <t>By-product Process: Chemical Plant: Other Processes</t>
  </si>
  <si>
    <t>30300361</t>
  </si>
  <si>
    <t>Industrial Processes; Primary Metal Production; Metallurgical Coke Manufacturing; By-product Process: Chemical Plant: Equipment Leaks</t>
  </si>
  <si>
    <t>By-product Process: Chemical Plant: Equipment Leaks</t>
  </si>
  <si>
    <t>30300371</t>
  </si>
  <si>
    <t>Industrial Processes; Primary Metal Production; Metallurgical Coke Manufacturing; Heat/No Chemical Recovery Process: Pushing</t>
  </si>
  <si>
    <t>Heat/No Chemical Recovery Process: Pushing</t>
  </si>
  <si>
    <t>30300372</t>
  </si>
  <si>
    <t>Industrial Processes; Primary Metal Production; Metallurgical Coke Manufacturing; Heat/No Chemical Recovery Process: Quenching</t>
  </si>
  <si>
    <t>Heat/No Chemical Recovery Process: Quenching</t>
  </si>
  <si>
    <t>30300373</t>
  </si>
  <si>
    <t>Industrial Processes; Primary Metal Production; Metallurgical Coke Manufacturing; Heat/No Chemical Recovery Process: Collector Main Leaks</t>
  </si>
  <si>
    <t>Heat/No Chemical Recovery Process: Collector Main Leaks</t>
  </si>
  <si>
    <t>30300374</t>
  </si>
  <si>
    <t>Industrial Processes; Primary Metal Production; Metallurgical Coke Manufacturing; Heat/No Chemical Recovery Process: Standpipe Emissions</t>
  </si>
  <si>
    <t>Heat/No Chemical Recovery Process: Standpipe Emissions</t>
  </si>
  <si>
    <t>30300375</t>
  </si>
  <si>
    <t>Industrial Processes; Primary Metal Production; Metallurgical Coke Manufacturing; Heat/No Chemical Recovery Process: Oven Charging</t>
  </si>
  <si>
    <t>Heat/No Chemical Recovery Process: Oven Charging</t>
  </si>
  <si>
    <t>30300376</t>
  </si>
  <si>
    <t>Industrial Processes; Primary Metal Production; Metallurgical Coke Manufacturing; Heat/No Chemical Recovery Process: Main Stack</t>
  </si>
  <si>
    <t>Heat/No Chemical Recovery Process: Main Stack</t>
  </si>
  <si>
    <t>30300377</t>
  </si>
  <si>
    <t>Industrial Processes; Primary Metal Production; Metallurgical Coke Manufacturing; Heat/No Chemical Recovery Process: Not Classified</t>
  </si>
  <si>
    <t>Heat/No Chemical Recovery Process: Not Classified</t>
  </si>
  <si>
    <t>30300381</t>
  </si>
  <si>
    <t>Industrial Processes; Primary Metal Production; Metallurgical Coke Manufacturing; Nonrecovery Process: Pushing</t>
  </si>
  <si>
    <t>Nonrecovery Process: Pushing</t>
  </si>
  <si>
    <t>30300382</t>
  </si>
  <si>
    <t>Industrial Processes; Primary Metal Production; Metallurgical Coke Manufacturing; Nonrecovery Process: Quenching</t>
  </si>
  <si>
    <t>Nonrecovery Process: Quenching</t>
  </si>
  <si>
    <t>30300383</t>
  </si>
  <si>
    <t>Industrial Processes; Primary Metal Production; Metallurgical Coke Manufacturing; Nonrecovery Process: Collector Main Leaks</t>
  </si>
  <si>
    <t>Nonrecovery Process: Collector Main Leaks</t>
  </si>
  <si>
    <t>30300384</t>
  </si>
  <si>
    <t>Industrial Processes; Primary Metal Production; Metallurgical Coke Manufacturing; Nonrecovery Process: Waste Heat Stack</t>
  </si>
  <si>
    <t>Nonrecovery Process: Waste Heat Stack</t>
  </si>
  <si>
    <t>30300385</t>
  </si>
  <si>
    <t>Industrial Processes; Primary Metal Production; Metallurgical Coke Manufacturing; Nonrecovery Process: Oven Charging</t>
  </si>
  <si>
    <t>Nonrecovery Process: Oven Charging</t>
  </si>
  <si>
    <t>30300386</t>
  </si>
  <si>
    <t>Industrial Processes; Primary Metal Production; Metallurgical Coke Manufacturing; Nonrecovery Process: Standpipe Emissions</t>
  </si>
  <si>
    <t>Nonrecovery Process: Standpipe Emissions</t>
  </si>
  <si>
    <t>30300387</t>
  </si>
  <si>
    <t>Industrial Processes; Primary Metal Production; Metallurgical Coke Manufacturing; Nonrecovery Process: Not Classified</t>
  </si>
  <si>
    <t>Nonrecovery Process: Not Classified</t>
  </si>
  <si>
    <t>30300399</t>
  </si>
  <si>
    <t>Industrial Processes; Primary Metal Production; Metallurgical Coke Manufacturing; By-product Process: Not Classified</t>
  </si>
  <si>
    <t>By-product Process: Not Classified</t>
  </si>
  <si>
    <t xml:space="preserve">Notes: </t>
  </si>
  <si>
    <t>Length = X (ft)</t>
  </si>
  <si>
    <t>Length in feet on east-west side of the source when unrotated, or the northwest-southeast side when rotated</t>
  </si>
  <si>
    <t>Width = Y (ft)</t>
  </si>
  <si>
    <t>Width in feet of north-south side of the source when unrotated, or the southwest-northeast side when rotated</t>
  </si>
  <si>
    <t>Latitude and Longitude coordinate should be in southwest corner</t>
  </si>
  <si>
    <r>
      <t xml:space="preserve">Enclosure 1 - Part A.VI. Process and Emission Unit Operations, A. Coke Oven Batteries (COB), Q39-49. </t>
    </r>
    <r>
      <rPr>
        <b/>
        <i/>
        <sz val="10"/>
        <rFont val="Arial"/>
        <family val="2"/>
      </rPr>
      <t>Please provide the following current (2021 or 2022) [ICR submission for 2015 or 2016 provided, where applicable] information for all your coke batteries.</t>
    </r>
  </si>
  <si>
    <t>Coke Oven Battery Unique emission unit ID# (use air permit/state ID# if available)</t>
  </si>
  <si>
    <t>Coke Oven Battery ID (Alternative)</t>
  </si>
  <si>
    <r>
      <t>39. Operating Status</t>
    </r>
    <r>
      <rPr>
        <b/>
        <vertAlign val="superscript"/>
        <sz val="10"/>
        <color theme="1"/>
        <rFont val="Arial"/>
        <family val="2"/>
      </rPr>
      <t>1</t>
    </r>
    <r>
      <rPr>
        <b/>
        <sz val="10"/>
        <color theme="1"/>
        <rFont val="Arial"/>
        <family val="2"/>
      </rPr>
      <t xml:space="preserve"> </t>
    </r>
  </si>
  <si>
    <t>40-pt.1. Oven manufacturer</t>
  </si>
  <si>
    <t>40-pt.2. Oven design</t>
  </si>
  <si>
    <t>40. Oven dimensions</t>
  </si>
  <si>
    <t>41-pt.1. Total operating hours, per battery, per day (2021)</t>
  </si>
  <si>
    <t>41-pt.1. Total operating hours, per battery, per day [ICR submission for 2015 provided, where applicable]</t>
  </si>
  <si>
    <t>41-pt.2. Total operating hours, per battery, per year (2021)</t>
  </si>
  <si>
    <t>41-pt.2. Total operating hours, per battery, per year [ICR submission for 2015 provided, where applicable]</t>
  </si>
  <si>
    <t>42. Number of ovens that are pushed each day in each battery</t>
  </si>
  <si>
    <r>
      <t xml:space="preserve">43. Average time from charge to push all ovens in the battery for each battery (hours) (2021 or 2022). </t>
    </r>
    <r>
      <rPr>
        <b/>
        <i/>
        <sz val="10"/>
        <color indexed="8"/>
        <rFont val="Arial"/>
        <family val="2"/>
      </rPr>
      <t>If you would like to submit this information as CBI, please indicate in your nonCBI response and send the CBI separately to the EPA CBI officer.</t>
    </r>
  </si>
  <si>
    <r>
      <t xml:space="preserve">43. Average time from charge to push all ovens in the battery for each battery (hours) [ICR submission for 2016 provided, where applicable]. </t>
    </r>
    <r>
      <rPr>
        <b/>
        <i/>
        <sz val="10"/>
        <color indexed="8"/>
        <rFont val="Arial"/>
        <family val="2"/>
      </rPr>
      <t>If you would like to submit this information as CBI, please indicate in your nonCBI response and send the CBI separately to the EPA CBI officer.</t>
    </r>
  </si>
  <si>
    <t>44-pt.1. Number of charging units</t>
  </si>
  <si>
    <t>44-pt.2. Type of charging units</t>
  </si>
  <si>
    <t>44-pt.3. Number of pushing units</t>
  </si>
  <si>
    <t>44-pt.4. Type of pushing units</t>
  </si>
  <si>
    <t>45. How much coal is delivered each day to the facility, on average? If the facility only records truckloads, estimate the amount of coal in a typical truck load.</t>
  </si>
  <si>
    <t>46. Date operation commenced for each battery (i.e., date on which each oven within each battery was fully operational).</t>
  </si>
  <si>
    <r>
      <t xml:space="preserve">47. Date of last </t>
    </r>
    <r>
      <rPr>
        <b/>
        <u/>
        <sz val="10"/>
        <color theme="1"/>
        <rFont val="Arial"/>
        <family val="2"/>
      </rPr>
      <t>major</t>
    </r>
    <r>
      <rPr>
        <b/>
        <sz val="10"/>
        <color theme="1"/>
        <rFont val="Arial"/>
        <family val="2"/>
      </rPr>
      <t xml:space="preserve"> battery modification, decarburization, refractory repair, or other major modification or repair with description of action(s).</t>
    </r>
  </si>
  <si>
    <t>For Question 48 see 'Part VI COB Q48' worksheet</t>
  </si>
  <si>
    <t>49. List the factors that in the facility’s experience have been found to contribute to length of coking time? Examples: coal type, coal, moisture, volatile content.</t>
  </si>
  <si>
    <t>40-pt.3. Length (ft)</t>
  </si>
  <si>
    <t>40-pt.4. Width (ft)</t>
  </si>
  <si>
    <t>40-pt.5. Height (ft)</t>
  </si>
  <si>
    <t>B</t>
  </si>
  <si>
    <t>C</t>
  </si>
  <si>
    <t>Footnotes:</t>
  </si>
  <si>
    <r>
      <rPr>
        <vertAlign val="superscript"/>
        <sz val="10"/>
        <color theme="1"/>
        <rFont val="Arial"/>
        <family val="2"/>
      </rPr>
      <t>1</t>
    </r>
    <r>
      <rPr>
        <sz val="10"/>
        <color theme="1"/>
        <rFont val="Arial"/>
        <family val="2"/>
      </rPr>
      <t xml:space="preserve"> (e.g., operating, under construction or modification, planned future construction, shut down)</t>
    </r>
  </si>
  <si>
    <t>[For ovens that are shut down, under construction or modification, or for ovens that are planned for future construction, only answer the questions that you are able in the remainder of the survey.]</t>
  </si>
  <si>
    <r>
      <t xml:space="preserve">Enclosure 1 - Part A.VI. Process and Emission Unit Operations, A. Coke Oven Batteries (COB), Q48. </t>
    </r>
    <r>
      <rPr>
        <b/>
        <i/>
        <sz val="10"/>
        <rFont val="Arial"/>
        <family val="2"/>
      </rPr>
      <t>Please provide the following information for all the fuels combusted by your coke ovens.</t>
    </r>
  </si>
  <si>
    <t>48. List all fuels combusted by the ovens in 2021</t>
  </si>
  <si>
    <t>48. List all fuels combusted by the ovens in [ICR submission for 2015 provided, where applicable]</t>
  </si>
  <si>
    <t>48-pt.1. Fuel Type</t>
  </si>
  <si>
    <t>48-pt.2. Total usage volume</t>
  </si>
  <si>
    <t>48-pt.3. Units of Measure</t>
  </si>
  <si>
    <t>48-pt.4. Contribution (in percent by heat input) to the total heat input of all fuel combusted by the ovens in 2015/2021</t>
  </si>
  <si>
    <t>COG</t>
  </si>
  <si>
    <t>scf</t>
  </si>
  <si>
    <r>
      <t xml:space="preserve">Enclosure 1 - Part A.VI. Process and Emission Unit Operations, B. Heat Recovery Steam Generators (HRSG) - Heat Recovery Only, Q50. </t>
    </r>
    <r>
      <rPr>
        <b/>
        <i/>
        <sz val="10"/>
        <rFont val="Arial"/>
        <family val="2"/>
      </rPr>
      <t>Please provide the following for all your HRSG. In the case of separate HRSG ownership, please request the owner provide this information to the EPA. Reports previously submitted to local agency can be used in lieu of response to the specific questions below.</t>
    </r>
  </si>
  <si>
    <t>50. A piping &amp; instrumentation diagram (P&amp;ID) of each HRSG, including associated dampers. [For HRSGs that are shut down, under construction or modification, or for HRSGs that are planned for future construction (e.g., redundant HRSGs), only answer the questions that you are able in the remainder of the survey.]</t>
  </si>
  <si>
    <r>
      <t xml:space="preserve">Enclosure 1 - Part A.VI. Process and Emission Unit Operations, B. Heat Recovery Steam Generators (HRSG), Q51-57. </t>
    </r>
    <r>
      <rPr>
        <b/>
        <i/>
        <sz val="10"/>
        <rFont val="Arial"/>
        <family val="2"/>
      </rPr>
      <t>Please provide the following information for all your HRSG - Heat Recovery Only</t>
    </r>
  </si>
  <si>
    <t>Heat Recovery Steam Generators Unique emission unit ID# (use air permit/state ID# if available)</t>
  </si>
  <si>
    <t xml:space="preserve">51-pt.1. Design heat input (million British thermal units per hour) </t>
  </si>
  <si>
    <t>51-pt.2. Design manufacturer</t>
  </si>
  <si>
    <t>52. Date operation commenced</t>
  </si>
  <si>
    <t>53. Source of feedwater</t>
  </si>
  <si>
    <t>54. Indicate whether or not the HRSG is subject to the Boiler NESHAP (MACT), subpart DDDDD</t>
  </si>
  <si>
    <t>55-pt.1. Fate of all steam produced</t>
  </si>
  <si>
    <r>
      <t xml:space="preserve">56. Dates of major tube section, economizer, sootblower, and superheater repairs, including work performed and cost </t>
    </r>
    <r>
      <rPr>
        <b/>
        <u/>
        <sz val="10"/>
        <color indexed="8"/>
        <rFont val="Arial"/>
        <family val="2"/>
      </rPr>
      <t>in the last 12 months</t>
    </r>
    <r>
      <rPr>
        <b/>
        <sz val="10"/>
        <color indexed="8"/>
        <rFont val="Arial"/>
        <family val="2"/>
      </rPr>
      <t>.</t>
    </r>
  </si>
  <si>
    <t>57. List all streams that pass through the HRSG, e.g. boiler feedwater; waste gas from coke ovens/common coke oven tunnel; or specify other.</t>
  </si>
  <si>
    <t>in 2021</t>
  </si>
  <si>
    <t>in [ICR submission for 2014 provided, where applicable]</t>
  </si>
  <si>
    <t>in 2022</t>
  </si>
  <si>
    <t>in [ICR submission for 2015 provided, where applicable]</t>
  </si>
  <si>
    <r>
      <t>55-pt.2. Include a description of all upsets resulting in wasted steam</t>
    </r>
    <r>
      <rPr>
        <b/>
        <vertAlign val="superscript"/>
        <sz val="10"/>
        <color indexed="8"/>
        <rFont val="Arial"/>
        <family val="2"/>
      </rPr>
      <t>1</t>
    </r>
    <r>
      <rPr>
        <b/>
        <sz val="10"/>
        <color indexed="8"/>
        <rFont val="Arial"/>
        <family val="2"/>
      </rPr>
      <t xml:space="preserve"> </t>
    </r>
  </si>
  <si>
    <t>56-pt.1. Dates</t>
  </si>
  <si>
    <t>56-pt.2. Cost</t>
  </si>
  <si>
    <t>56-pt.3. Work Performed</t>
  </si>
  <si>
    <r>
      <rPr>
        <vertAlign val="superscript"/>
        <sz val="10"/>
        <color theme="1"/>
        <rFont val="Arial"/>
        <family val="2"/>
      </rPr>
      <t>1</t>
    </r>
    <r>
      <rPr>
        <sz val="10"/>
        <color theme="1"/>
        <rFont val="Arial"/>
        <family val="2"/>
      </rPr>
      <t xml:space="preserve"> (i.e., steam created by the HRSG which never reached the intended consumer)</t>
    </r>
  </si>
  <si>
    <t xml:space="preserve">(For example, the steam produced by each HRSG in 2022 was sent via pipeline to a neighboring facility) </t>
  </si>
  <si>
    <r>
      <t xml:space="preserve">Enclosure 1 - Part A.VI. Process and Emission Unit Operations, C. Quench Towers (QT), Q58-67. </t>
    </r>
    <r>
      <rPr>
        <b/>
        <i/>
        <sz val="10"/>
        <rFont val="Arial"/>
        <family val="2"/>
      </rPr>
      <t>Please provide the following information for all your Quench Towers.</t>
    </r>
  </si>
  <si>
    <t>Quench Tower Unique emission unit ID# (use air permit/state ID# if available)</t>
  </si>
  <si>
    <t>Quench Tower Unique emission unit ID# (Alternative)</t>
  </si>
  <si>
    <t>58. Design coke quenching capacity, according to coke product specifications.</t>
  </si>
  <si>
    <t xml:space="preserve">59. Source of quench water. </t>
  </si>
  <si>
    <t>60. Number of gallons of quench water used, if recorded</t>
  </si>
  <si>
    <t>61-pt.1. List the design type of each type of tower</t>
  </si>
  <si>
    <t>61-pt.2. List the model number of each type of tower</t>
  </si>
  <si>
    <t>62. Describe design/shape of baffles, e.g. “chevron,” including number of baffles</t>
  </si>
  <si>
    <t>63-pt.1. How many quench towers have controls (e.g., baffles)</t>
  </si>
  <si>
    <t>63-pt.2. Please identify the type of control(s)</t>
  </si>
  <si>
    <t>64. Is there a wastewater treatment facility on-site used for the quench water?</t>
  </si>
  <si>
    <t>65. Date operation commenced</t>
  </si>
  <si>
    <t>66. Dates of major repairs, including work performed and cost, if known.</t>
  </si>
  <si>
    <t>67. List the coke oven batteries that produce coke which is cooled in each quench tower</t>
  </si>
  <si>
    <t>58-pt.1. Maximum</t>
  </si>
  <si>
    <t>58-pt.2. Units of Measure</t>
  </si>
  <si>
    <t>58-pt.3. Minimum</t>
  </si>
  <si>
    <t>58-pt.4. Units of Measure</t>
  </si>
  <si>
    <t>66-pt.1. Dates</t>
  </si>
  <si>
    <t>66-pt.2. Cost</t>
  </si>
  <si>
    <t>66-pt.3. Work Performed</t>
  </si>
  <si>
    <r>
      <t xml:space="preserve">Enclosure 1 - Part A.VI. Process and Emission Unit Operations, C. Quench Towers (QT), Q68. </t>
    </r>
    <r>
      <rPr>
        <b/>
        <i/>
        <sz val="10"/>
        <rFont val="Arial"/>
        <family val="2"/>
      </rPr>
      <t>Please provide the following information for all your Quench Towers.</t>
    </r>
  </si>
  <si>
    <r>
      <t xml:space="preserve">68. Any exceedances of the total dissolved solids limit from 40 CFR, part 63, subpart CCCCC in the last 5 years? If so, specify or provide previous reports. </t>
    </r>
    <r>
      <rPr>
        <b/>
        <i/>
        <sz val="10"/>
        <color indexed="8"/>
        <rFont val="Arial"/>
        <family val="2"/>
      </rPr>
      <t>Please do not include any information not relevant to this question.</t>
    </r>
  </si>
  <si>
    <t>68.a. Date of exceedance</t>
  </si>
  <si>
    <t>68.b. Days to restore compliance</t>
  </si>
  <si>
    <t>68.c. Reason, if any, for exceedance</t>
  </si>
  <si>
    <r>
      <t xml:space="preserve">Enclosure 1 - Part A.VI. Process and Emission Unit Operations, D. Push-Charge Machines (PCM) - Heat Recovery Only, Q69-73. </t>
    </r>
    <r>
      <rPr>
        <b/>
        <i/>
        <sz val="10"/>
        <rFont val="Arial"/>
        <family val="2"/>
      </rPr>
      <t>Please provide the following information for all your Push-Charge Machines - Heat Recovery Only.</t>
    </r>
  </si>
  <si>
    <t>Push-Charge Machine Unique emission unit ID# (use air permit/state ID# if available)</t>
  </si>
  <si>
    <t xml:space="preserve">69. Design capacity of PCM </t>
  </si>
  <si>
    <t>70. Control equipment</t>
  </si>
  <si>
    <t>71. Total tons of coal charged by each Push-Charge Machine</t>
  </si>
  <si>
    <t>72. Total tons of coke pushed by each Push-Charge Machine</t>
  </si>
  <si>
    <t>73. Dates of major outages and repairs of your PCMs, including repair work performed and cost, if known.</t>
  </si>
  <si>
    <t>69-pt.1. Coal</t>
  </si>
  <si>
    <t>69-pt.2. Units of Measure</t>
  </si>
  <si>
    <t>69-pt.3. Coke</t>
  </si>
  <si>
    <t>69-pt.4. Units of Measure</t>
  </si>
  <si>
    <t>70-pt.1. Description</t>
  </si>
  <si>
    <t>70-pt.2. Date operation commenced</t>
  </si>
  <si>
    <t>73-pt.1. Date</t>
  </si>
  <si>
    <t>73-pt.2. Cost</t>
  </si>
  <si>
    <t>73-pt.3. Work performed</t>
  </si>
  <si>
    <r>
      <t xml:space="preserve">Enclosure 1 - Part A.VI. Process and Emission Unit Operations, E. Pushing Capture and Control (PCC), Q74-Q76. </t>
    </r>
    <r>
      <rPr>
        <b/>
        <i/>
        <sz val="10"/>
        <rFont val="Arial"/>
        <family val="2"/>
      </rPr>
      <t>Please provide the following information for all your Pushing Capture and Control.</t>
    </r>
  </si>
  <si>
    <t>74. Identify equipment used at your facility from drop down list (include all present)</t>
  </si>
  <si>
    <t>75. What is the typical range in elapsed time from opening door(s) to push out coke to closing doors (low, average, and high, in minutes)? If the time differs by battery, please specify battery name&amp;ID#</t>
  </si>
  <si>
    <t>76. For equipment identified above, indicate the percent capture or control if known. Report whether the information is from source tests, manufacturer information, or engineering judgement. If source tests are indicated, please send EPA a copy of your most recent report in the case that there are more than one report.</t>
  </si>
  <si>
    <t>74.a. - j. Pushing Capture and Control Equipment</t>
  </si>
  <si>
    <t>74.g. If push/charge machine with controls, indicate type</t>
  </si>
  <si>
    <t>74. Indicate on which battery equipment is used, if applicable</t>
  </si>
  <si>
    <t>75-pt.1. Low</t>
  </si>
  <si>
    <t>75-pt.2. Average</t>
  </si>
  <si>
    <t>75-pt.3. High</t>
  </si>
  <si>
    <t>f. hood and duct</t>
  </si>
  <si>
    <t>c. fabric filter (stationary)</t>
  </si>
  <si>
    <t>d. guide</t>
  </si>
  <si>
    <t>a. duct</t>
  </si>
  <si>
    <t>e. hood</t>
  </si>
  <si>
    <t>i. scrubber car</t>
  </si>
  <si>
    <t>j. shed</t>
  </si>
  <si>
    <t>h. scrubber (stationary)</t>
  </si>
  <si>
    <r>
      <t xml:space="preserve">Enclosure 1 - Part A.VI. Process and Emission Unit Operations, E. Pushing Capture and Control (PCC), Q77. </t>
    </r>
    <r>
      <rPr>
        <b/>
        <i/>
        <sz val="10"/>
        <rFont val="Arial"/>
        <family val="2"/>
      </rPr>
      <t>Please provide the following information for all your Pushing Capture and Control.</t>
    </r>
  </si>
  <si>
    <t>Coke Oven Battery emission unit ID# (use air permit/state ID# if available)</t>
  </si>
  <si>
    <t xml:space="preserve">77. List the top parameters that effect timing of push, i.e., the end of coking period? Some examples are: control device/PCM availability; quench tower availability; and operator readiness. </t>
  </si>
  <si>
    <t>77. Indicate how much the timing of push can vary (in minutes) with each parameter</t>
  </si>
  <si>
    <t>77-pt.1. Low</t>
  </si>
  <si>
    <t>77-pt.2. Average</t>
  </si>
  <si>
    <t>77-pt.3. High</t>
  </si>
  <si>
    <t>77-pt.4. Overall range of variability</t>
  </si>
  <si>
    <r>
      <t xml:space="preserve">Enclosure 1 - Part A.VI. Process and Emission Unit Operations, E. Pushing Capture and Control (PCC), Q78-80. </t>
    </r>
    <r>
      <rPr>
        <b/>
        <i/>
        <sz val="10"/>
        <rFont val="Arial"/>
        <family val="2"/>
      </rPr>
      <t>Please provide the following information for all your Pushing Capture and Control.</t>
    </r>
  </si>
  <si>
    <t>78-pt.1. For by-product plants, how many times in the last 12 months did you have green pushes from any oven at your facility?</t>
  </si>
  <si>
    <t>78-pt.2. Indicate oven #</t>
  </si>
  <si>
    <t>78-pt.3. Indicate battery name/#</t>
  </si>
  <si>
    <t>79. For all of the green pushes in last 12 months, please describe the event, including reason for green push</t>
  </si>
  <si>
    <r>
      <t xml:space="preserve">80. For heat and nonrecovery plants, list the number of times in the last 12 months that during visual inspect of each oven prior to pushing by opening the door damper and observing the bed of coke you observed there was smoke in the open space above the coke bed and/or an unobstructed view of the door on the opposite side of the oven. </t>
    </r>
    <r>
      <rPr>
        <b/>
        <i/>
        <sz val="10"/>
        <color indexed="8"/>
        <rFont val="Arial"/>
        <family val="2"/>
      </rPr>
      <t>You can provide reports that record these determinations along with any non-compliance and deviation reports.</t>
    </r>
  </si>
  <si>
    <t>Responder Comments</t>
  </si>
  <si>
    <r>
      <t xml:space="preserve">Enclosure 1 - Part A.VI. Process and Emission Unit Operations, F. HRSG Systems - Heat Recovery Only, Q81-86. </t>
    </r>
    <r>
      <rPr>
        <b/>
        <i/>
        <sz val="10"/>
        <rFont val="Arial"/>
        <family val="2"/>
      </rPr>
      <t>Please provide the information listed below on your HRSG Systems - Heat Recovery Only. Alternatively, you may provide tables or sections of reports submitted to your local agency that contain the same information. Please do not send the entire report if any of the other information is not applicable to these questions:</t>
    </r>
  </si>
  <si>
    <t>HRSG Systems emission unit ID# (use air permit/state ID# if available)</t>
  </si>
  <si>
    <t>81. Specify the type of HRSG system design, e.g., once-through cooling water system; natural draft cooling tower; induced draft (fans at outlet) cooling tower; forced draft (fans for inlet air) cooling tower; or specify other</t>
  </si>
  <si>
    <t>82. How many bypass vents are at the facility?</t>
  </si>
  <si>
    <t>83. What is the cooling water discharge rate for once-through systems? (gallons per minute and per year)</t>
  </si>
  <si>
    <t>84. For recirculating systems 
a. What is the cooling water recirculation rate? (gallons per minute)</t>
  </si>
  <si>
    <t>84. For recirculating systems 
b. What is the source of make-up water?</t>
  </si>
  <si>
    <t>84. For recirculating systems 
c. Estimate how much make-up water is used (gallons per day or per month/year , as appropriate)</t>
  </si>
  <si>
    <t>85. Provide the total number of HRSG serviced by the HRSG system (including redundant HRSG where applicable)</t>
  </si>
  <si>
    <t>86. Specify if each HRSG system is subject to permit or other regulatory requirements.</t>
  </si>
  <si>
    <r>
      <t xml:space="preserve">Enclosure 1 - Part A.VI. Process and Emission Unit Operations, F. HRSG Systems - Heat Recovery Only, Q87. </t>
    </r>
    <r>
      <rPr>
        <b/>
        <i/>
        <sz val="10"/>
        <rFont val="Arial"/>
        <family val="2"/>
      </rPr>
      <t xml:space="preserve">Please provide the information listed below on your HRSG Systems - Heat Recovery Only. </t>
    </r>
  </si>
  <si>
    <r>
      <t xml:space="preserve">87.a. Monitor for leaks by </t>
    </r>
    <r>
      <rPr>
        <b/>
        <u/>
        <sz val="10"/>
        <color indexed="8"/>
        <rFont val="Arial"/>
        <family val="2"/>
      </rPr>
      <t xml:space="preserve">entire </t>
    </r>
    <r>
      <rPr>
        <b/>
        <sz val="10"/>
        <color indexed="8"/>
        <rFont val="Arial"/>
        <family val="2"/>
      </rPr>
      <t>HRSG system</t>
    </r>
  </si>
  <si>
    <r>
      <t xml:space="preserve">87.b. Monitor for leaks by a </t>
    </r>
    <r>
      <rPr>
        <b/>
        <u/>
        <sz val="10"/>
        <color indexed="8"/>
        <rFont val="Arial"/>
        <family val="2"/>
      </rPr>
      <t xml:space="preserve">combination </t>
    </r>
    <r>
      <rPr>
        <b/>
        <sz val="10"/>
        <color indexed="8"/>
        <rFont val="Arial"/>
        <family val="2"/>
      </rPr>
      <t>of HRSG</t>
    </r>
  </si>
  <si>
    <r>
      <t xml:space="preserve">87.c. Monitor for leaks by sampling at the </t>
    </r>
    <r>
      <rPr>
        <b/>
        <u/>
        <sz val="10"/>
        <color indexed="8"/>
        <rFont val="Arial"/>
        <family val="2"/>
      </rPr>
      <t>inlet and outlet of each heat exchanger</t>
    </r>
  </si>
  <si>
    <r>
      <t xml:space="preserve">87.d. Monitor for leaks using a </t>
    </r>
    <r>
      <rPr>
        <b/>
        <u/>
        <sz val="10"/>
        <color indexed="8"/>
        <rFont val="Arial"/>
        <family val="2"/>
      </rPr>
      <t>surrogate indicator of leaks</t>
    </r>
  </si>
  <si>
    <t>87.a-pt.1. Describe the monitoring performed for detecting tube leaks in each HRSG system</t>
  </si>
  <si>
    <t>87.a-pt.2. Indicate if required in your permit or if voluntary</t>
  </si>
  <si>
    <t>87.a.i. Are simplifying assumptions for entrance mean concentration being used?</t>
  </si>
  <si>
    <t>87.a.ii. What is current frequency of monitoring, e.g. hourly, daily, weekly, monthly, quarterly, annually, or specify other?</t>
  </si>
  <si>
    <t>87.a.iii. Describe the method used to determine the concentration of the monitored substance in the cooling water</t>
  </si>
  <si>
    <t>87.b-pt.1. Describe the monitoring performed for detecting tube leaks in each HRSG system</t>
  </si>
  <si>
    <t>87.b-pt.2. Indicate if required in your permit or if voluntary</t>
  </si>
  <si>
    <t>87.b.i. Are simplifying assumptions for entrance mean concentration are being used?</t>
  </si>
  <si>
    <t>87.b.ii. What is current frequency of monitoring, e.g. hourly, daily, weekly, monthly, quarterly, annually, or specify other?</t>
  </si>
  <si>
    <t>87.b.iii. Describe the method used to determine the concentration of the monitored pollutant in the cooling water</t>
  </si>
  <si>
    <t>87.b.iv. Identify each group of heat exchangers and provide the number of HRSGs in each group</t>
  </si>
  <si>
    <t>87.c-pt.1. Describe the monitoring performed for detecting tube leaks in each HRSG system</t>
  </si>
  <si>
    <t>87.c-pt.2. Indicate if required in your permit or if voluntary</t>
  </si>
  <si>
    <t>87.c.i. Are simplifying assumptions for entrance mean concentration being used? (Yes/No)</t>
  </si>
  <si>
    <t>87.c.ii. What is current frequency of monitoring?</t>
  </si>
  <si>
    <t>87.c.iii. Describe the method used to determine the concentration of the monitored substance in the cooling water</t>
  </si>
  <si>
    <t>87.c.iv. Number of HRSGs in HRSG system</t>
  </si>
  <si>
    <t>87.d-pt.1. Describe the monitoring performed for detecting tube leaks in each HRSG system</t>
  </si>
  <si>
    <t>87.d-pt.2. Indicate if required in your permit or if voluntary</t>
  </si>
  <si>
    <t>87.d.i-pt.1. Select what surrogate indicator is being used:</t>
  </si>
  <si>
    <t>87.d.i-pt.2. If surrogate indicator is 4. Other, please specify</t>
  </si>
  <si>
    <t>87.d.ii. Submit the monitoring plan as required by your permit or if voluntary action</t>
  </si>
  <si>
    <r>
      <t xml:space="preserve">Enclosure 1 - Part A.VI. Process and Emission Unit Operations, G. Battery Leaks (Regulated), Q88-90. </t>
    </r>
    <r>
      <rPr>
        <b/>
        <i/>
        <sz val="10"/>
        <rFont val="Arial"/>
        <family val="2"/>
      </rPr>
      <t>Please address the following information for all your coke oven batteries. (Q89 is in next tab)</t>
    </r>
  </si>
  <si>
    <t>88. Identify the equipment subject to subpart L below, as per the following list:</t>
  </si>
  <si>
    <t>90. List your charging (s/chg) and leaking (PLD, PLL, PLO) limits under subpart L for each battery. If the limit is same as per EPA rule, you can just specify EPA rule either “MACT” or “LAER”. If “foundry” doors, please specify. If a lower state limit, please specify numeric value.</t>
  </si>
  <si>
    <t>88.a. Battery name&amp;number</t>
  </si>
  <si>
    <t>88.b. Number of lids per oven (average estimate)</t>
  </si>
  <si>
    <t>88.c. Number of offtakes per oven</t>
  </si>
  <si>
    <t>88.d. Total number of doors</t>
  </si>
  <si>
    <t>88.e. Total number of lids</t>
  </si>
  <si>
    <t>88.f. Total number of offtakes</t>
  </si>
  <si>
    <t>88.g. Charges per year, per oven (average estimate)</t>
  </si>
  <si>
    <t>88.h. Total charges per year (2015)</t>
  </si>
  <si>
    <t>88.i. Typical cycle time (total hours)</t>
  </si>
  <si>
    <t>90.a. Battery name/number</t>
  </si>
  <si>
    <t>90.b. Foundry doors?</t>
  </si>
  <si>
    <t>90.c. MACT or LAER or Other?</t>
  </si>
  <si>
    <t>90.d. Specify exact limit(s) for “Other”: s/chg, PLD, PLL, PLO</t>
  </si>
  <si>
    <r>
      <t xml:space="preserve">Enclosure 1 - Part A.VI. Process and Emission Unit Operations, G. Battery Leaks (Regulated), Q89. </t>
    </r>
    <r>
      <rPr>
        <b/>
        <i/>
        <sz val="10"/>
        <rFont val="Arial"/>
        <family val="2"/>
      </rPr>
      <t>Please address the following information for all your coke oven batteries.</t>
    </r>
  </si>
  <si>
    <r>
      <t xml:space="preserve">89. Method 303/303A Inspection Data Summary for 2015 for each battery operating in 2015 (by-product and heat&amp;nonrecovery plants). </t>
    </r>
    <r>
      <rPr>
        <b/>
        <i/>
        <sz val="10"/>
        <color indexed="8"/>
        <rFont val="Arial"/>
        <family val="2"/>
      </rPr>
      <t xml:space="preserve">Please complete the following for period January 1, 2015 – December 31, 2015. </t>
    </r>
    <r>
      <rPr>
        <b/>
        <sz val="10"/>
        <color indexed="8"/>
        <rFont val="Arial"/>
        <family val="2"/>
      </rPr>
      <t>If you report a shorter period, please specify reason. If a battery was not operating in all or any of 2015 but is operating in 2016, use your reported information for 2016 to comprise 12 months of data, if possible</t>
    </r>
    <r>
      <rPr>
        <b/>
        <i/>
        <sz val="10"/>
        <color indexed="8"/>
        <rFont val="Arial"/>
        <family val="2"/>
      </rPr>
      <t>.</t>
    </r>
  </si>
  <si>
    <t>89.a. Battery name/number</t>
  </si>
  <si>
    <t>Date</t>
  </si>
  <si>
    <r>
      <t xml:space="preserve">Average and Rolling Average VE - </t>
    </r>
    <r>
      <rPr>
        <b/>
        <sz val="10"/>
        <color rgb="FFFF0000"/>
        <rFont val="Arial"/>
        <family val="2"/>
      </rPr>
      <t>By-Product</t>
    </r>
    <r>
      <rPr>
        <b/>
        <sz val="10"/>
        <color indexed="8"/>
        <rFont val="Arial"/>
        <family val="2"/>
      </rPr>
      <t xml:space="preserve"> Batteries (Jan 2015 - Dec 2015)</t>
    </r>
  </si>
  <si>
    <r>
      <t xml:space="preserve">Average and Rolling Average VE - </t>
    </r>
    <r>
      <rPr>
        <b/>
        <sz val="10"/>
        <color rgb="FFFF0000"/>
        <rFont val="Arial"/>
        <family val="2"/>
      </rPr>
      <t>H&amp;NR</t>
    </r>
    <r>
      <rPr>
        <b/>
        <sz val="10"/>
        <color indexed="8"/>
        <rFont val="Arial"/>
        <family val="2"/>
      </rPr>
      <t xml:space="preserve"> Batteries (Jan 2015 - Dec 2015)</t>
    </r>
  </si>
  <si>
    <t>89.b. Average seconds per charge (s/chg)</t>
  </si>
  <si>
    <t>89.c. Average percent leaking doors (PLD)</t>
  </si>
  <si>
    <t>89.d. Average percent leaking lids (PLL)</t>
  </si>
  <si>
    <t>89.e. Average percent leaking offtakes (PLO)</t>
  </si>
  <si>
    <t>89.f. Average percent leaking collecting mains</t>
  </si>
  <si>
    <t>Monthly Average VE</t>
  </si>
  <si>
    <t>Rolling  Average VE</t>
  </si>
  <si>
    <t>January 2015</t>
  </si>
  <si>
    <t>February 2015</t>
  </si>
  <si>
    <t>March 2015</t>
  </si>
  <si>
    <t>April 2015</t>
  </si>
  <si>
    <t>May 2015</t>
  </si>
  <si>
    <t>June 2015</t>
  </si>
  <si>
    <t>July 2015</t>
  </si>
  <si>
    <t>August 2015</t>
  </si>
  <si>
    <t>September 2015</t>
  </si>
  <si>
    <t>October 2015</t>
  </si>
  <si>
    <t>November 2015</t>
  </si>
  <si>
    <t>December 2015</t>
  </si>
  <si>
    <r>
      <t xml:space="preserve">Enclosure 1 - Part A.VI. Process and Emission Unit Operations, G. Battery Leaks (Regulated), Q91. </t>
    </r>
    <r>
      <rPr>
        <b/>
        <i/>
        <sz val="10"/>
        <rFont val="Arial"/>
        <family val="2"/>
      </rPr>
      <t xml:space="preserve">Please address the following information for all your coke oven batteries. </t>
    </r>
  </si>
  <si>
    <t>91. For each detected leak or charge rate above your facility’s limit (above) for doors, lids, or offtakes in the last 5 years (2011 through 2015) subject to subpart L, please provide the information listed below. Alternatively, you can provide tables or sections of reports submitted to your local agency which contain the same information. Please do not send the entire report if any of the other information is not applicable to this question:</t>
  </si>
  <si>
    <t>91.a. Date(s) exceedance detected and reported</t>
  </si>
  <si>
    <t>91.b. Type of exceedance: charge, lid, doors, offtake</t>
  </si>
  <si>
    <t>91.c. Battery name and oven number</t>
  </si>
  <si>
    <t>91.d. Date repaired</t>
  </si>
  <si>
    <t>91.e. Total number of days to repair</t>
  </si>
  <si>
    <r>
      <t xml:space="preserve">91.f. For each repair taking longer than 45 calendar days, explain reason for delay. </t>
    </r>
    <r>
      <rPr>
        <b/>
        <i/>
        <sz val="10"/>
        <color indexed="8"/>
        <rFont val="Arial"/>
        <family val="2"/>
      </rPr>
      <t>For example: leaking equipment needed to be isolated from the process; repair was technically infeasible without a shutdown; the necessary equipment, parts or personnel were not available.</t>
    </r>
  </si>
  <si>
    <r>
      <t xml:space="preserve">Enclosure 1 - Part A.VI. Process and Emission Unit Operations, G. Battery Leaks (Regulated), Q92. </t>
    </r>
    <r>
      <rPr>
        <b/>
        <i/>
        <sz val="10"/>
        <rFont val="Arial"/>
        <family val="2"/>
      </rPr>
      <t>Please address the following information for your coke oven batteries.</t>
    </r>
  </si>
  <si>
    <t xml:space="preserve">92. Do you own or have ready access to an optical or thermal imaging device for detecting oven door, lid, and offtake leaks? (Yes/No) </t>
  </si>
  <si>
    <t>92.a-pt.1. If yes:  provide the manufacturer</t>
  </si>
  <si>
    <t>92.a-pt.2. If yes: provide the model number</t>
  </si>
  <si>
    <t>92.b. If yes: which of the following best describes the use of the imaging device by the facility? (Select all that apply.)</t>
  </si>
  <si>
    <t>• At the frequency required by a federal, state, or other air regulation in order to demonstrate compliance</t>
  </si>
  <si>
    <t>• Specify the regulation and provide the rule citation that requires use of the imaging device</t>
  </si>
  <si>
    <t>• To voluntarily check for leaks on a routine basis (quarterly or more frequently)</t>
  </si>
  <si>
    <t>• To voluntarily check for leaks on an occasional basis (less frequently than quarterly)</t>
  </si>
  <si>
    <t>• To voluntarily check for leaks following non-routine operations</t>
  </si>
  <si>
    <t>• Other (specify)</t>
  </si>
  <si>
    <r>
      <t xml:space="preserve">Enclosure 1 - Part A.VI. Process and Emission Unit Operations, H. Cooling Water at HRSG - Heat Recovery Only, Q93-94. </t>
    </r>
    <r>
      <rPr>
        <b/>
        <i/>
        <sz val="10"/>
        <rFont val="Arial"/>
        <family val="2"/>
      </rPr>
      <t>Please provide the following information for all your cooling water at HRSG - Heat Recovery Only.</t>
    </r>
  </si>
  <si>
    <t>HRSG emission unit ID# (use air permit/state ID# if available)</t>
  </si>
  <si>
    <t>93. Is the HRSG subject to a National Pollutant Discharge Elimination System (NPDES) permit? (Yes/No)</t>
  </si>
  <si>
    <t>94.a. If yes: Do either of the following apply</t>
  </si>
  <si>
    <t>94.b. If yes: Does the permit require monitoring for detection of leaks of process fluid into cooling water? (Yes/No)</t>
  </si>
  <si>
    <t>94.b. If yes for monitoring for detection of leaks of process fluid into cooling water, select all that apply:</t>
  </si>
  <si>
    <t>94.c. If yes: Submit a copy of the NPDES permit.</t>
  </si>
  <si>
    <t>94.a.i. Allowable discharge of 1 part per million by volume or less above influent concentration? (Yes/No)</t>
  </si>
  <si>
    <t>94.a.ii. Allowable discharge of 10 percent or less above influent concentration? (Yes/No)</t>
  </si>
  <si>
    <t>94.b.i. Permit specifies normal range of the parameter or condition.</t>
  </si>
  <si>
    <t>94.b.ii. Permit requires monthly or more frequent monitoring.</t>
  </si>
  <si>
    <t>94.b.iii. Permit requires reporting and correction of leaks.</t>
  </si>
  <si>
    <r>
      <t xml:space="preserve">Enclosure 1 - Part A.VI. Process and Emission Unit Operations, I. Postponed Questions -- </t>
    </r>
    <r>
      <rPr>
        <b/>
        <i/>
        <sz val="10"/>
        <rFont val="Arial"/>
        <family val="2"/>
      </rPr>
      <t xml:space="preserve">You may fill out the questions in the corresponding worksheets or in this worksheet. </t>
    </r>
  </si>
  <si>
    <t xml:space="preserve">95. (from Part II, Question 16.a) If your facility is a major source of HAP, list the HAP or HAPS that qualify the facility as a major source using available documents or emission inventories </t>
  </si>
  <si>
    <r>
      <t xml:space="preserve">96. (from Part VI, Question 45) How much coal is delivered each day to the facility, on average? If the facility only records truckloads, </t>
    </r>
    <r>
      <rPr>
        <b/>
        <i/>
        <sz val="10"/>
        <color indexed="8"/>
        <rFont val="Arial"/>
        <family val="2"/>
      </rPr>
      <t>estimate</t>
    </r>
    <r>
      <rPr>
        <b/>
        <sz val="10"/>
        <color indexed="8"/>
        <rFont val="Arial"/>
        <family val="2"/>
      </rPr>
      <t xml:space="preserve"> the amount of coal in a typical truck load </t>
    </r>
  </si>
  <si>
    <t xml:space="preserve">97. (from Part III, Question 23.a&amp;b) Excess Emissions, Malfunctions or Deviations </t>
  </si>
  <si>
    <t xml:space="preserve">98. (from Part III, Question 24.b) Title V or Air Permit deviations </t>
  </si>
  <si>
    <t xml:space="preserve">97.a. How many excess emission and deviation reports have you submitted in previous 2 years?
</t>
  </si>
  <si>
    <t xml:space="preserve">97.b. Provide any excess emission and deviation reports submitted in previous 2 years
</t>
  </si>
  <si>
    <t>98.b. Provide any Title V deviation reports submitted in previous 2 years</t>
  </si>
  <si>
    <t xml:space="preserve">Enclosure 1 - Part A.VII. Air Pollution Control and Monitoring Equipment, Q99. </t>
  </si>
  <si>
    <t>Emission monitoring device or Control device ID# (use air permit/state ID# if available)</t>
  </si>
  <si>
    <t>99. Identify each emission monitoring device that monitors emissions from each process area or emissions point and each control device that captures and/or controls emissions from each process or emissions point (use emission release point ID #s, both facility and permit/state, from the P&amp;EFDs and plot plans) and include the information below:</t>
  </si>
  <si>
    <t>99.a. Type of monitor or control device</t>
  </si>
  <si>
    <t>99.b. Year installed</t>
  </si>
  <si>
    <t>99.c. Does this device monitor or control HAP emissions or surrogates for HAP emissions?</t>
  </si>
  <si>
    <t>99.d. Identify ALL the pollutants monitored or controlled</t>
  </si>
  <si>
    <t>99.e. Identify the process or emissions point this device monitors or controls (use P&amp;EFD codes)</t>
  </si>
  <si>
    <t>99.f. What year was the monitor or control originally installed?</t>
  </si>
  <si>
    <t xml:space="preserve">99.g. List any upgrades to each piece of monitoring or control equipment in the last 5 years. Include year, reason for upgrade, and cost (approximate, if available). </t>
  </si>
  <si>
    <t>99.h. Type of stack or release point</t>
  </si>
  <si>
    <r>
      <t xml:space="preserve">99.i. </t>
    </r>
    <r>
      <rPr>
        <b/>
        <u/>
        <sz val="10"/>
        <color indexed="8"/>
        <rFont val="Arial"/>
        <family val="2"/>
      </rPr>
      <t>Longitude</t>
    </r>
    <r>
      <rPr>
        <b/>
        <sz val="10"/>
        <color indexed="8"/>
        <rFont val="Arial"/>
        <family val="2"/>
      </rPr>
      <t xml:space="preserve"> coordinates, in decimal degrees to five decimal places (by end of ICR process)</t>
    </r>
  </si>
  <si>
    <r>
      <t xml:space="preserve">99.j. </t>
    </r>
    <r>
      <rPr>
        <b/>
        <u/>
        <sz val="10"/>
        <color indexed="8"/>
        <rFont val="Arial"/>
        <family val="2"/>
      </rPr>
      <t>Latitude</t>
    </r>
    <r>
      <rPr>
        <b/>
        <sz val="10"/>
        <color indexed="8"/>
        <rFont val="Arial"/>
        <family val="2"/>
      </rPr>
      <t xml:space="preserve"> coordinates, in decimal degrees to five decimal places (by end of ICR process)</t>
    </r>
  </si>
  <si>
    <t>PM</t>
  </si>
  <si>
    <t>Enclosure 1 - Part A.VIII. Economics/Costs, Q100</t>
  </si>
  <si>
    <t>100. Please provide the following information for your coke, chemical, and energy production processes to help us create an economic profile of the industry. We will be using this information to run our model to determine the economic impacts of our rules. We will not use any of this information to determine emission limits or subcategorizations. Estimates can be labeled as such.</t>
  </si>
  <si>
    <r>
      <t>100.a. Identify each process located at your facility</t>
    </r>
    <r>
      <rPr>
        <b/>
        <vertAlign val="superscript"/>
        <sz val="10"/>
        <color indexed="8"/>
        <rFont val="Arial"/>
        <family val="2"/>
      </rPr>
      <t>1</t>
    </r>
    <r>
      <rPr>
        <b/>
        <sz val="10"/>
        <color indexed="8"/>
        <rFont val="Arial"/>
        <family val="2"/>
      </rPr>
      <t>, among the following (add other processes not listed):</t>
    </r>
  </si>
  <si>
    <t>100.b-pt.1. Raw Material Name used in manufacturing coke</t>
  </si>
  <si>
    <t xml:space="preserve">100.b-pt.2. Amount </t>
  </si>
  <si>
    <t>100.b-pt.3. Amount Unit of Measure</t>
  </si>
  <si>
    <t>100.b-pt.4. Cost</t>
  </si>
  <si>
    <t>100.c-pt.1. Labor Cost Name</t>
  </si>
  <si>
    <t>100.c-pt.2. Cost ($/hr, average by worker class)</t>
  </si>
  <si>
    <t>100.d-pt.1. Energy Requirement Name</t>
  </si>
  <si>
    <t>100.d-pt.2. Energy requirements for facility (BTU/hr)</t>
  </si>
  <si>
    <t>100.d-pt.3. Energy requirements for facility (BTU/ton coke produced)</t>
  </si>
  <si>
    <t>100.e-pt.1. Operating Cost Name</t>
  </si>
  <si>
    <t>100.e-pt.2. Operating Cost ($/ton coke produced)</t>
  </si>
  <si>
    <t>100.e-pt.3. Maintenance Cost Name</t>
  </si>
  <si>
    <t>100.e-pt.4. Maintenance Cost ($/ton coke produced)</t>
  </si>
  <si>
    <t>100.f-pt.1. Cost benefit of energy sales name</t>
  </si>
  <si>
    <t>100.f-pt.2. Cost benefit of energy sales Units of Measure ($/ton coke produced, as appropriate)</t>
  </si>
  <si>
    <t>100.f-pt.3. Cost benefit of energy sales Units of Measure ($/yr, as appropriate)</t>
  </si>
  <si>
    <r>
      <rPr>
        <vertAlign val="superscript"/>
        <sz val="10"/>
        <color theme="1"/>
        <rFont val="Arial"/>
        <family val="2"/>
      </rPr>
      <t>1</t>
    </r>
    <r>
      <rPr>
        <sz val="10"/>
        <color theme="1"/>
        <rFont val="Arial"/>
        <family val="2"/>
      </rPr>
      <t xml:space="preserve"> Identify each process located your facility, among the following (add other processes not listed):</t>
    </r>
  </si>
  <si>
    <t>i. Coke production (from coal transport, to coking, to quenching)</t>
  </si>
  <si>
    <t>ii. By-product chemical recovery (as applicable)</t>
  </si>
  <si>
    <t>iii. Heat recovery (HRSG)</t>
  </si>
  <si>
    <t>iv. Energy recovery for use or sale</t>
  </si>
  <si>
    <t>Enclosure 1 - Part A.IX. Startup and Shutdown</t>
  </si>
  <si>
    <t xml:space="preserve">Please provide a copy of your Startup and Shutdown Plan (SSP). If you have a Malfunction or Emergency Response Plan, please also add to your submittal: Facility ID (2016 section 114 ICR): </t>
  </si>
  <si>
    <t>Filename</t>
  </si>
  <si>
    <r>
      <t>Enclosure 1 - Part A.IX. Startup and Shutdown, A. Planned Shutdowns</t>
    </r>
    <r>
      <rPr>
        <b/>
        <vertAlign val="superscript"/>
        <sz val="10"/>
        <rFont val="Arial"/>
        <family val="2"/>
      </rPr>
      <t>1</t>
    </r>
    <r>
      <rPr>
        <b/>
        <sz val="10"/>
        <rFont val="Arial"/>
        <family val="2"/>
      </rPr>
      <t xml:space="preserve">, Q101-105. </t>
    </r>
    <r>
      <rPr>
        <b/>
        <i/>
        <sz val="10"/>
        <rFont val="Arial"/>
        <family val="2"/>
      </rPr>
      <t xml:space="preserve">The following questions apply to cokemaking operations and include all units that are air emission points themselves or (directly or indirectly) affect other cokemaking emission points. </t>
    </r>
  </si>
  <si>
    <t>101. Frequency of planned shutdown events (last 2 years)</t>
  </si>
  <si>
    <t>102. Average amount of time required to shutdown during a planned event (hours)</t>
  </si>
  <si>
    <t>103. Describe steps, work-practices, processes, or techniques the facility uses to minimize emissions during planned shutdown events</t>
  </si>
  <si>
    <t xml:space="preserve">104-pt.1. Have you ever collected HAP emissions data during a planned shutdown event? (Yes/No) </t>
  </si>
  <si>
    <t>104-pt.2. If yes, explain the type of HAP emissions data collected</t>
  </si>
  <si>
    <t>105. Do you expect HAP emissions to be higher, lower, or unchanged during planned shutdown events compared to normal operations? Provide an explanation for your answer.</t>
  </si>
  <si>
    <r>
      <rPr>
        <vertAlign val="superscript"/>
        <sz val="10"/>
        <color theme="1"/>
        <rFont val="Arial"/>
        <family val="2"/>
      </rPr>
      <t>1</t>
    </r>
    <r>
      <rPr>
        <sz val="10"/>
        <color theme="1"/>
        <rFont val="Arial"/>
        <family val="2"/>
      </rPr>
      <t xml:space="preserve"> For the purposes of this survey, a planned shutdown event means a routine shutdown, scheduled in advance, for preventative maintenance, which are typically scheduled and budgeted for multiple months in advance.</t>
    </r>
  </si>
  <si>
    <r>
      <t>Enclosure 1 - Part A.IX. Startup and Shutdown, A. Planned Shutdowns</t>
    </r>
    <r>
      <rPr>
        <b/>
        <vertAlign val="superscript"/>
        <sz val="10"/>
        <rFont val="Arial"/>
        <family val="2"/>
      </rPr>
      <t>1</t>
    </r>
    <r>
      <rPr>
        <b/>
        <sz val="10"/>
        <rFont val="Arial"/>
        <family val="2"/>
      </rPr>
      <t xml:space="preserve">, Q106. </t>
    </r>
    <r>
      <rPr>
        <b/>
        <i/>
        <sz val="10"/>
        <rFont val="Arial"/>
        <family val="2"/>
      </rPr>
      <t xml:space="preserve">The following questions apply to cokemaking operations and include all units that are air emission points themselves or (directly or indirectly) affect other cokemaking emission points. </t>
    </r>
  </si>
  <si>
    <t>106. For the last planned shutdown provide:</t>
  </si>
  <si>
    <t>106.a. Date of last planned shutdown</t>
  </si>
  <si>
    <t>106.b. Amount of time required to shutdown during the event (hours)</t>
  </si>
  <si>
    <t>106.c. Provide a description of the last planned shutdown</t>
  </si>
  <si>
    <t>106.d-pt.1. Identify each HAP released (name) during the event</t>
  </si>
  <si>
    <t>106.d-pt.2. Identify each HAP released (CAS number) during the event</t>
  </si>
  <si>
    <t>106.d-pt.3. Identify the amount released (pounds)</t>
  </si>
  <si>
    <t>106.d-pt.4. Identify the basis for the amount released</t>
  </si>
  <si>
    <r>
      <t>106.e. Identify the surveyed process units (from "sources of interest" list</t>
    </r>
    <r>
      <rPr>
        <b/>
        <vertAlign val="superscript"/>
        <sz val="10"/>
        <color indexed="8"/>
        <rFont val="Arial"/>
        <family val="2"/>
      </rPr>
      <t>2</t>
    </r>
    <r>
      <rPr>
        <b/>
        <sz val="10"/>
        <color indexed="8"/>
        <rFont val="Arial"/>
        <family val="2"/>
      </rPr>
      <t>) associated with the event (select all that apply)</t>
    </r>
  </si>
  <si>
    <r>
      <t>106.f. Identify the other process units (from "sources of interest" list</t>
    </r>
    <r>
      <rPr>
        <b/>
        <vertAlign val="superscript"/>
        <sz val="10"/>
        <color indexed="8"/>
        <rFont val="Arial"/>
        <family val="2"/>
      </rPr>
      <t>2</t>
    </r>
    <r>
      <rPr>
        <b/>
        <sz val="10"/>
        <color indexed="8"/>
        <rFont val="Arial"/>
        <family val="2"/>
      </rPr>
      <t>) associated with the event (select all that apply)</t>
    </r>
  </si>
  <si>
    <t>106.g. Identify additional coke manufacturing or non-coke manufacturing related process units (if applicable) that were associated with the event that were not covered and identified above</t>
  </si>
  <si>
    <r>
      <rPr>
        <vertAlign val="superscript"/>
        <sz val="10"/>
        <color theme="1"/>
        <rFont val="Arial"/>
        <family val="2"/>
      </rPr>
      <t>2</t>
    </r>
    <r>
      <rPr>
        <sz val="10"/>
        <color theme="1"/>
        <rFont val="Arial"/>
        <family val="2"/>
      </rPr>
      <t xml:space="preserve"> “Sources of Interest” (as defined in 40 CFR, part 63, subparts CCCCC and L):</t>
    </r>
  </si>
  <si>
    <t>Bypass vents and ducting (including common tunnels)</t>
  </si>
  <si>
    <t>Heat recovery steam generators, and</t>
  </si>
  <si>
    <t>All pollution control equipment</t>
  </si>
  <si>
    <r>
      <t>Enclosure 1 - Part A.IX. Startup and Shutdown, B. Unplanned Shutdowns</t>
    </r>
    <r>
      <rPr>
        <b/>
        <vertAlign val="superscript"/>
        <sz val="10"/>
        <rFont val="Arial"/>
        <family val="2"/>
      </rPr>
      <t>1</t>
    </r>
    <r>
      <rPr>
        <b/>
        <sz val="10"/>
        <rFont val="Arial"/>
        <family val="2"/>
      </rPr>
      <t xml:space="preserve">, Q107-111. </t>
    </r>
    <r>
      <rPr>
        <b/>
        <i/>
        <sz val="10"/>
        <rFont val="Arial"/>
        <family val="2"/>
      </rPr>
      <t>The following questions address coke manufacturing and include all ancillary units, as appropriate for only those ancillary units that are air emission points or directly or indirectly affect other air emission points.</t>
    </r>
  </si>
  <si>
    <t>107. Average frequency of unplanned shutdown events (last 2 years)</t>
  </si>
  <si>
    <t>108. Average amount of time required to shutdown, including time required to redirect coke oven gases through bypass vents, during an unplanned event (hours)</t>
  </si>
  <si>
    <t>109. Describe steps, work-practices, processes, or techniques the facility uses to minimize emissions during unplanned shutdown events</t>
  </si>
  <si>
    <t xml:space="preserve">110-pt.1. Have you ever collected emissions data during an unplanned shutdown event? (Yes/No) </t>
  </si>
  <si>
    <t>110-pt.2. If yes, explain the type of emissions data collected</t>
  </si>
  <si>
    <t>111. Do you expect emissions to be higher, lower, or unchanged during unplanned shutdown events compared to normal operations? Provide an explanation for your answer.</t>
  </si>
  <si>
    <r>
      <rPr>
        <vertAlign val="superscript"/>
        <sz val="10"/>
        <color theme="1"/>
        <rFont val="Arial"/>
        <family val="2"/>
      </rPr>
      <t>1</t>
    </r>
    <r>
      <rPr>
        <sz val="10"/>
        <color theme="1"/>
        <rFont val="Arial"/>
        <family val="2"/>
      </rPr>
      <t xml:space="preserve"> For the purposes of this survey, an unplanned shutdown event is due to external events outside the control of the operator (i.e., natural disaster or power failure).</t>
    </r>
  </si>
  <si>
    <r>
      <t>Enclosure 1 - Part A.IX. Startup and Shutdown, B. Unplanned Shutdowns</t>
    </r>
    <r>
      <rPr>
        <b/>
        <vertAlign val="superscript"/>
        <sz val="10"/>
        <rFont val="Arial"/>
        <family val="2"/>
      </rPr>
      <t>1</t>
    </r>
    <r>
      <rPr>
        <b/>
        <sz val="10"/>
        <rFont val="Arial"/>
        <family val="2"/>
      </rPr>
      <t xml:space="preserve">, Q112. </t>
    </r>
    <r>
      <rPr>
        <b/>
        <i/>
        <sz val="10"/>
        <rFont val="Arial"/>
        <family val="2"/>
      </rPr>
      <t>The following questions address coke manufacturing and include all ancillary units, as appropriate for only those ancillary units that are air emission points or directly or indirectly affect other air emission points.</t>
    </r>
  </si>
  <si>
    <t>112. For the last unplanned shutdown provide:</t>
  </si>
  <si>
    <t>112.a. Date of last unplanned shutdown</t>
  </si>
  <si>
    <t>112.b. Amount of time required to shutdown and reroute coke oven gases through bypass vents during the event (hours)</t>
  </si>
  <si>
    <t>112.c. Provide a description of the last unplanned shutdown</t>
  </si>
  <si>
    <t>112.d-pt.1. Identify each HAP released (name) during the event</t>
  </si>
  <si>
    <t>112.d-pt.2. Identify each HAP released (CAS number) during the event</t>
  </si>
  <si>
    <t>112.d-pt.3. Identify the amount released (pounds)</t>
  </si>
  <si>
    <t>112.d-pt.4. Identify the basis for the amount released</t>
  </si>
  <si>
    <r>
      <t>112.e. Identify the surveyed process units (from "sources of interest" list</t>
    </r>
    <r>
      <rPr>
        <b/>
        <vertAlign val="superscript"/>
        <sz val="10"/>
        <color indexed="8"/>
        <rFont val="Arial"/>
        <family val="2"/>
      </rPr>
      <t>2</t>
    </r>
    <r>
      <rPr>
        <b/>
        <sz val="10"/>
        <color indexed="8"/>
        <rFont val="Arial"/>
        <family val="2"/>
      </rPr>
      <t>) associated with the event (select all that apply)</t>
    </r>
  </si>
  <si>
    <r>
      <t>112.f. Identify the other process units (from "sources of interest" list</t>
    </r>
    <r>
      <rPr>
        <b/>
        <vertAlign val="superscript"/>
        <sz val="10"/>
        <color indexed="8"/>
        <rFont val="Arial"/>
        <family val="2"/>
      </rPr>
      <t>2</t>
    </r>
    <r>
      <rPr>
        <b/>
        <sz val="10"/>
        <color indexed="8"/>
        <rFont val="Arial"/>
        <family val="2"/>
      </rPr>
      <t>) associated with the event (select all that apply)</t>
    </r>
  </si>
  <si>
    <t>112.g. Identify additional coke manufacturing or non-coke manufacturing related process units (if applicable) that were associated with the event that were not covered and identified above</t>
  </si>
  <si>
    <r>
      <t xml:space="preserve">Enclosure 1 - Part A.IX. Startup and Shutdown, C. Startups, Q113-115. </t>
    </r>
    <r>
      <rPr>
        <b/>
        <i/>
        <u/>
        <sz val="10"/>
        <rFont val="Arial"/>
        <family val="2"/>
      </rPr>
      <t>Based on information for the last 2 years</t>
    </r>
    <r>
      <rPr>
        <b/>
        <i/>
        <sz val="10"/>
        <rFont val="Arial"/>
        <family val="2"/>
      </rPr>
      <t>, please answer the following questions as they pertain to each emission unit related to coke operations within the coke facility property.</t>
    </r>
  </si>
  <si>
    <t xml:space="preserve">113. Are there process differences between startup events and normal operations? (Yes/No) </t>
  </si>
  <si>
    <t>If yes:
113.a. Provide an explanation of the differences.</t>
  </si>
  <si>
    <t>If yes:
113.b. Do the differences present increased safety risks to workers or testers? (Provide an explanation)</t>
  </si>
  <si>
    <t xml:space="preserve">114-pt.1. Have you ever collected emissions data during a startup event? (Yes/No) </t>
  </si>
  <si>
    <t>114-pt.2. If yes, explain the type of emissions data collected</t>
  </si>
  <si>
    <t>115. Do you expect emissions to be higher, lower, or unchanged during startup events compared to normal operations? Provide an explanation for your answer.</t>
  </si>
  <si>
    <r>
      <t xml:space="preserve">Enclosure 1 - Part A.IX. Startup and Shutdown, C. Startups, Q116. </t>
    </r>
    <r>
      <rPr>
        <b/>
        <i/>
        <u/>
        <sz val="10"/>
        <rFont val="Arial"/>
        <family val="2"/>
      </rPr>
      <t>Based on information for the last 2 years</t>
    </r>
    <r>
      <rPr>
        <b/>
        <i/>
        <sz val="10"/>
        <rFont val="Arial"/>
        <family val="2"/>
      </rPr>
      <t>, please answer the following questions as they pertain to each emission unit related to coke operations within the coke facility property.</t>
    </r>
  </si>
  <si>
    <t>116. For the last startup provide:</t>
  </si>
  <si>
    <t>116.a. Date of last startup</t>
  </si>
  <si>
    <t>116.b. Amount of time required to startup during the event (hours)</t>
  </si>
  <si>
    <t>116.c. Provide a description of the last startup</t>
  </si>
  <si>
    <t>116.d-pt.1. Identify each HAP released (name) during the event</t>
  </si>
  <si>
    <t>116.d-pt.2. Identify each HAP released (CAS number) during the event</t>
  </si>
  <si>
    <t>116.d-pt.3. Identify the amount released (pounds)</t>
  </si>
  <si>
    <t>116.d-pt.4. Identify the basis for the amount released</t>
  </si>
  <si>
    <r>
      <t>116.e. Identify the surveyed process units (from "sources of interest" list</t>
    </r>
    <r>
      <rPr>
        <b/>
        <vertAlign val="superscript"/>
        <sz val="10"/>
        <color indexed="8"/>
        <rFont val="Arial"/>
        <family val="2"/>
      </rPr>
      <t>1</t>
    </r>
    <r>
      <rPr>
        <b/>
        <sz val="10"/>
        <color indexed="8"/>
        <rFont val="Arial"/>
        <family val="2"/>
      </rPr>
      <t>) associated with the event (select all that apply)</t>
    </r>
  </si>
  <si>
    <r>
      <t>116.f. Identify the other process units (from "sources of interest" list</t>
    </r>
    <r>
      <rPr>
        <b/>
        <vertAlign val="superscript"/>
        <sz val="10"/>
        <color indexed="8"/>
        <rFont val="Arial"/>
        <family val="2"/>
      </rPr>
      <t>1</t>
    </r>
    <r>
      <rPr>
        <b/>
        <sz val="10"/>
        <color indexed="8"/>
        <rFont val="Arial"/>
        <family val="2"/>
      </rPr>
      <t>) associated with the event (select all that apply)</t>
    </r>
  </si>
  <si>
    <t>116.g. Identify additional coke manufacturing or non-coke manufacturing related process units (if applicable) that were associated with the event that were not covered and identified above</t>
  </si>
  <si>
    <r>
      <rPr>
        <vertAlign val="superscript"/>
        <sz val="10"/>
        <color theme="1"/>
        <rFont val="Arial"/>
        <family val="2"/>
      </rPr>
      <t>1</t>
    </r>
    <r>
      <rPr>
        <sz val="10"/>
        <color theme="1"/>
        <rFont val="Arial"/>
        <family val="2"/>
      </rPr>
      <t xml:space="preserve"> “Sources of Interest” (as defined in 40 CFR, part 63, subparts CCCCC and L):</t>
    </r>
  </si>
  <si>
    <t>Enclosure 1 - Part A.IX. Startup and Shutdown, D. Control Devices, Q117-118.</t>
  </si>
  <si>
    <t>117. For the control devices:</t>
  </si>
  <si>
    <t>118. For each control device, provide the following information:</t>
  </si>
  <si>
    <t>117-pt.1. Specify which (if any) control devices</t>
  </si>
  <si>
    <t>117-pt.2. Used during startup, shutdown, or malfunction events</t>
  </si>
  <si>
    <t xml:space="preserve">118.a-pt.1. Is the control device operational at all times, including during startup, shutdown, and malfunction events? (Yes/No) </t>
  </si>
  <si>
    <t>118.a-pt.2. If no, describe when the control device is activated (or deactivated) during startup (shutdown)</t>
  </si>
  <si>
    <t xml:space="preserve">118.b-pt.1. Is there any expected change in control device efficiency during startup, shutdown, and malfunction events? (Yes/No) </t>
  </si>
  <si>
    <t>118.b-pt.2. If yes, explain the expected change in efficiency</t>
  </si>
  <si>
    <t>118.c. Is the vent gas flow rate to the control device typically higher, lower, or unchanged during startup, shutdown, and malfunction events?</t>
  </si>
  <si>
    <t xml:space="preserve">Enclosure 1 - Part A.IX. Startup and Shutdown, E. Malfunctions, Q119. </t>
  </si>
  <si>
    <t>119. Identify each malfunction event during the last 2 years (2014-2015) where emissions from equipment regulated by 40 CFR 63 Subparts CCCCC or L exceeded normal emissions, normal controls were bypassed, or the effectiveness of the normal control was reduced where normal is defined by the limits promulgated in 40 CFR 63 Subparts CCCCC and L and provide the following: (in lieu of entering your data in the provided spreadsheet, you may reference official reports submitted to local agencies or EPA)</t>
  </si>
  <si>
    <t>119.a. Date of event</t>
  </si>
  <si>
    <t>119.b. Duration of the event (hours)</t>
  </si>
  <si>
    <t>119.c. Description of the event</t>
  </si>
  <si>
    <r>
      <t>119.d. Identify the surveyed process units (from "sources of interest" list</t>
    </r>
    <r>
      <rPr>
        <b/>
        <vertAlign val="superscript"/>
        <sz val="10"/>
        <color indexed="8"/>
        <rFont val="Arial"/>
        <family val="2"/>
      </rPr>
      <t>1</t>
    </r>
    <r>
      <rPr>
        <b/>
        <sz val="10"/>
        <color indexed="8"/>
        <rFont val="Arial"/>
        <family val="2"/>
      </rPr>
      <t>) associated with the event (select all that apply)</t>
    </r>
  </si>
  <si>
    <r>
      <t>119.e. Identify the other process units (from "sources of interest" list</t>
    </r>
    <r>
      <rPr>
        <b/>
        <vertAlign val="superscript"/>
        <sz val="10"/>
        <color indexed="8"/>
        <rFont val="Arial"/>
        <family val="2"/>
      </rPr>
      <t>1</t>
    </r>
    <r>
      <rPr>
        <b/>
        <sz val="10"/>
        <color indexed="8"/>
        <rFont val="Arial"/>
        <family val="2"/>
      </rPr>
      <t>) associated with the event (select all that apply)</t>
    </r>
  </si>
  <si>
    <t>119.f. Identify additional coke manufacturing or non-coke manufacturing related process or emission units (if applicable) that were associated with each malfunction that were not covered and identified in sections above</t>
  </si>
  <si>
    <t>119.g.i-pt.1. Identify each HAP released (name) during the event</t>
  </si>
  <si>
    <t>119.g.i-pt.2. Identify each HAP released (CAS number) during the event</t>
  </si>
  <si>
    <t>119.g.ii. Identify the amount released (pounds)</t>
  </si>
  <si>
    <t>119.g.iii. Description of method used to estimate the amount of HAP that was released during the event</t>
  </si>
  <si>
    <t xml:space="preserve">Enclosure 1 - Part A.X. Management Practices, A. Operator Training, Q120-124. </t>
  </si>
  <si>
    <t>120. For each unit that you operate, is operator training required by a local or state agency as a condition of plant operation?</t>
  </si>
  <si>
    <t>121. If yes, please name the:</t>
  </si>
  <si>
    <t>122. List any company training:</t>
  </si>
  <si>
    <r>
      <t xml:space="preserve">123. For each battery that you operate please </t>
    </r>
    <r>
      <rPr>
        <b/>
        <i/>
        <sz val="10"/>
        <color indexed="8"/>
        <rFont val="Arial"/>
        <family val="2"/>
      </rPr>
      <t>estimate</t>
    </r>
    <r>
      <rPr>
        <b/>
        <sz val="10"/>
        <color indexed="8"/>
        <rFont val="Arial"/>
        <family val="2"/>
      </rPr>
      <t xml:space="preserve"> how many hours of formal training are conducted in each of the following areas:</t>
    </r>
  </si>
  <si>
    <t>124. Who conducts the operator training? In-house personnel, Private contractor. State or local agency, other (specify)</t>
  </si>
  <si>
    <t>121-pt.1. battery</t>
  </si>
  <si>
    <t>121-pt.2. type training</t>
  </si>
  <si>
    <t>121-pt.3. frequency</t>
  </si>
  <si>
    <t>121-pt.4. agency(s)</t>
  </si>
  <si>
    <t>122-pt.1. battery</t>
  </si>
  <si>
    <t>122-pt.2. type training</t>
  </si>
  <si>
    <t>122-pt.3. frequency</t>
  </si>
  <si>
    <t>123-pt.1. Prior to Starting Work</t>
  </si>
  <si>
    <t>123-pt.2. During First Year of Employment</t>
  </si>
  <si>
    <t>123-pt.3. After First Year of Employment</t>
  </si>
  <si>
    <t xml:space="preserve">Enclosure 1 - Part A.X. Management Practices, B. Best Management Procedures, Q125-128. </t>
  </si>
  <si>
    <t>125. Does the facility make written Standard Operating Procedures (SOPs) available to all operators? (Yes/No)</t>
  </si>
  <si>
    <t>126. Does the facility keep Operations and Maintenance manuals from the equipment manufacturer near operator locations? (Yes/No)</t>
  </si>
  <si>
    <t>127. Does the facility employ additional practices that ensure operation of the incinerator is consistent from one shift to another? (Yes/No)</t>
  </si>
  <si>
    <t>128. If yes, please explain</t>
  </si>
  <si>
    <t>Enclosure 1 - Part B. Coke By-Product Recovery Plants (CBRP), Q1-4</t>
  </si>
  <si>
    <r>
      <t xml:space="preserve">1. For the purposes of 40 CFR part 61 compliance, and as per the definitions in 40 CFR 61 subpart L below, do you consider your CBRP a </t>
    </r>
    <r>
      <rPr>
        <b/>
        <i/>
        <sz val="10"/>
        <color rgb="FF000000"/>
        <rFont val="Arial"/>
        <family val="2"/>
      </rPr>
      <t>foundry coke by-product recovery plant</t>
    </r>
    <r>
      <rPr>
        <b/>
        <sz val="10"/>
        <color indexed="8"/>
        <rFont val="Arial"/>
        <family val="2"/>
      </rPr>
      <t xml:space="preserve"> or a </t>
    </r>
    <r>
      <rPr>
        <b/>
        <i/>
        <sz val="10"/>
        <color rgb="FF000000"/>
        <rFont val="Arial"/>
        <family val="2"/>
      </rPr>
      <t>furnace coke by-product recovery plant</t>
    </r>
    <r>
      <rPr>
        <b/>
        <sz val="10"/>
        <color indexed="8"/>
        <rFont val="Arial"/>
        <family val="2"/>
      </rPr>
      <t xml:space="preserve">?
</t>
    </r>
    <r>
      <rPr>
        <b/>
        <i/>
        <sz val="10"/>
        <color rgb="FF000000"/>
        <rFont val="Arial"/>
        <family val="2"/>
      </rPr>
      <t>Foundry coke by-product recovery plant</t>
    </r>
    <r>
      <rPr>
        <b/>
        <sz val="10"/>
        <color indexed="8"/>
        <rFont val="Arial"/>
        <family val="2"/>
      </rPr>
      <t xml:space="preserve"> means a coke by-product recovery plant connected to coke batteries whose annual coke production is at least 75 percent foundry coke.
</t>
    </r>
    <r>
      <rPr>
        <b/>
        <i/>
        <sz val="10"/>
        <color rgb="FF000000"/>
        <rFont val="Arial"/>
        <family val="2"/>
      </rPr>
      <t>Furnace coke by-product recovery plant</t>
    </r>
    <r>
      <rPr>
        <b/>
        <sz val="10"/>
        <color indexed="8"/>
        <rFont val="Arial"/>
        <family val="2"/>
      </rPr>
      <t xml:space="preserve"> means a coke by-product recovery plant that is not a foundry coke by-product recovery plant.
</t>
    </r>
    <r>
      <rPr>
        <b/>
        <i/>
        <sz val="10"/>
        <color rgb="FF000000"/>
        <rFont val="Arial"/>
        <family val="2"/>
      </rPr>
      <t>Foundry coke</t>
    </r>
    <r>
      <rPr>
        <b/>
        <sz val="10"/>
        <color indexed="8"/>
        <rFont val="Arial"/>
        <family val="2"/>
      </rPr>
      <t xml:space="preserve"> means “coke that is produced from raw materials with less than 26 percent volatile material by weight and that is subject to a coking period of 24 hours or more. Percent volatile material of the raw materials (by weight) is the weighted average percent volatile material of all raw materials (by weight) charged to the coke oven per coking cycle”</t>
    </r>
    <r>
      <rPr>
        <b/>
        <vertAlign val="superscript"/>
        <sz val="10"/>
        <color rgb="FF000000"/>
        <rFont val="Arial"/>
        <family val="2"/>
      </rPr>
      <t>3</t>
    </r>
    <r>
      <rPr>
        <b/>
        <sz val="10"/>
        <color indexed="8"/>
        <rFont val="Arial"/>
        <family val="2"/>
      </rPr>
      <t xml:space="preserve"> and is coke that will be used to make foundry products.
</t>
    </r>
    <r>
      <rPr>
        <b/>
        <i/>
        <sz val="10"/>
        <color rgb="FF000000"/>
        <rFont val="Arial"/>
        <family val="2"/>
      </rPr>
      <t>Furnace coke</t>
    </r>
    <r>
      <rPr>
        <b/>
        <sz val="10"/>
        <color indexed="8"/>
        <rFont val="Arial"/>
        <family val="2"/>
      </rPr>
      <t xml:space="preserve"> means “coke produced in by-product ovens that is not foundry coke”</t>
    </r>
    <r>
      <rPr>
        <b/>
        <vertAlign val="superscript"/>
        <sz val="10"/>
        <color rgb="FF000000"/>
        <rFont val="Arial"/>
        <family val="2"/>
      </rPr>
      <t>1</t>
    </r>
    <r>
      <rPr>
        <b/>
        <sz val="10"/>
        <color indexed="8"/>
        <rFont val="Arial"/>
        <family val="2"/>
      </rPr>
      <t xml:space="preserve"> and is coke that will be used in blast furnaces.</t>
    </r>
  </si>
  <si>
    <t>2. If facility produces foundry coke and furnace coke, please provide a breakdown of each type of coke for last three years, as a percentage of annual coke produced, as well as your best guess as to 2022.</t>
  </si>
  <si>
    <r>
      <t xml:space="preserve">3. Provide a detailed </t>
    </r>
    <r>
      <rPr>
        <b/>
        <sz val="10"/>
        <color rgb="FF000000"/>
        <rFont val="Arial"/>
        <family val="2"/>
      </rPr>
      <t>Overall Process Diagram</t>
    </r>
    <r>
      <rPr>
        <b/>
        <sz val="10"/>
        <color indexed="8"/>
        <rFont val="Arial"/>
        <family val="2"/>
      </rPr>
      <t xml:space="preserve"> of your CBRP. Include all processes, products, and waste streams. Use unique identifiers (i.e., numbers, letters, as an ID code), that can be cross-referenced between the Overall Process Diagram, the description described below, and the CBRP Process Inventory table below. </t>
    </r>
  </si>
  <si>
    <t>4. Provide a Simple Overview Map of the facility that identifies the locations of each process group.</t>
  </si>
  <si>
    <t>2022 (percent foundry (best guess/estimate)):</t>
  </si>
  <si>
    <t>2021 (percent foundry):</t>
  </si>
  <si>
    <t>2020 (percent foundry):</t>
  </si>
  <si>
    <t>2019 (percent foundry):</t>
  </si>
  <si>
    <r>
      <rPr>
        <b/>
        <sz val="11"/>
        <color theme="1"/>
        <rFont val="Calibri"/>
        <family val="2"/>
        <scheme val="minor"/>
      </rPr>
      <t xml:space="preserve">Footnotes:
</t>
    </r>
    <r>
      <rPr>
        <vertAlign val="superscript"/>
        <sz val="11"/>
        <color theme="1"/>
        <rFont val="Calibri"/>
        <family val="2"/>
        <scheme val="minor"/>
      </rPr>
      <t xml:space="preserve">3 </t>
    </r>
    <r>
      <rPr>
        <sz val="11"/>
        <color theme="1"/>
        <rFont val="Calibri"/>
        <family val="2"/>
        <scheme val="minor"/>
      </rPr>
      <t>Section 61.131, 40 CFR Part 61 subpart L -- National Emission Standard for Benzene Emissions from Coke By-Product Recovery Plants.</t>
    </r>
  </si>
  <si>
    <t>Enclosure 1 - Part B. Coke By-Product Recovery Plants (CBRP), Q5</t>
  </si>
  <si>
    <r>
      <t xml:space="preserve">5. Provide detailed descriptions of the processes at the CBRP and CROSS-REFERENCE to the Overall Process Diagram with unique ID code for each process unit, vessel, coolers, control device, air emission point, storage unit, wastewater treatment units, loading operations units, and all other components of the CBRP. 
Cross-reference with unique ID codes from the CBRP Process Inventory described below and include the following:
</t>
    </r>
    <r>
      <rPr>
        <b/>
        <sz val="10"/>
        <color rgb="FF000000"/>
        <rFont val="Arial"/>
        <family val="2"/>
      </rPr>
      <t xml:space="preserve">a. </t>
    </r>
    <r>
      <rPr>
        <b/>
        <sz val="10"/>
        <color indexed="8"/>
        <rFont val="Arial"/>
        <family val="2"/>
      </rPr>
      <t>Describe the movement of COG through and after CBRP and include a description of all potential emissions points, including pressure release valves, condensate collection, bleed points, bleeder control valves, boilers, flares, other combustion devices, etc. If any of the emission points are regulated under another NESHAP or a state or local rule, include a reference to the rule(s) to which they are subject in the descriptions.
b. Describe how each product stream is isolated from the COG. 
c. Describe all further product refining processes, include tar products, light oil products, naphthalene products, and any others.
d. Identify the point of generation for each HAP-containing waste stream, whether fitting the definitions in 40 CFR 61 subpart FF or not (use ID Codes, if at all possible), and provide details of how applicable waste streams are managed to comply with 40 CFR 61 subpart FF.</t>
    </r>
  </si>
  <si>
    <t>Enclosure 1 - Part B. Coke By-Product Recovery Plants (CBRP) - CBRP Process, Q6 Inventory</t>
  </si>
  <si>
    <t xml:space="preserve">6. Provide an inventory of each CBRP process unit that includes its unique ID codes and a brief summary of its function. Please fill in the same table, as below, in your  Excel® answer file (insert rows as necessary). Some examples are provided in the table below. Include all process units and process groups at your CBRP. The inventory should be cross-referenced with the Overall Process Diagram and the detailed descriptions required above. The inventory should begin with coke oven gas collection at the batteries and include, but is not limited to the following:
a. Identify all air emission points of COG or other chemical/HAP emissions.
b. Identify SCC, where applicable. (See SCC list in Appendix C). Where an SCC describing the emission point does not exist, please note this fact in your worksheet table and add this emission point to the end of the SCC worksheet table (example shown in Appendix C).
c. Identify all streams of HAP-containing fluids.
d. Identify all product streams, including clean coke oven gas returned to batteries or elsewhere; benzene production, ammonium sulfate manufacturing, etc.
e. Identify All product processing streams, including tar processing, light oil refining, naphthalene processing, ammonia processing, wash-oil cooler system, gas cooler, ammonia removal, light oil separation and processing, light oil condenser, naphthalene processing, light oil refining.
f. Identify all control devices, including flares; units that combust or use COG as a fuel including steam generation boilers; waste streams, handling, and wastewater treatment; storage vessels/tanks; loading / transfer operations; desulfurization plants. </t>
  </si>
  <si>
    <t>ProcessUnit/ID Code</t>
  </si>
  <si>
    <t>Process Group</t>
  </si>
  <si>
    <t>Process/Unit</t>
  </si>
  <si>
    <t>Function</t>
  </si>
  <si>
    <t>Air Emissions Streams</t>
  </si>
  <si>
    <t>Emission Control System</t>
  </si>
  <si>
    <t>Applicable EPA, State, and Local Regulations</t>
  </si>
  <si>
    <t>Take Inputs From?</t>
  </si>
  <si>
    <t>Output Goes To?</t>
  </si>
  <si>
    <t>Tar Separation and Processing</t>
  </si>
  <si>
    <t>Tar Decanter</t>
  </si>
  <si>
    <t>Tar Processing</t>
  </si>
  <si>
    <t>Leaks, fumes, volatilization</t>
  </si>
  <si>
    <t>Raw COG Gas Blanketing with LDAR</t>
  </si>
  <si>
    <t>Main and Primary Cooler</t>
  </si>
  <si>
    <t xml:space="preserve">Crude Tar </t>
  </si>
  <si>
    <r>
      <t xml:space="preserve">Footnotes:
</t>
    </r>
    <r>
      <rPr>
        <vertAlign val="superscript"/>
        <sz val="11"/>
        <color theme="1"/>
        <rFont val="Calibri"/>
        <family val="2"/>
        <scheme val="minor"/>
      </rPr>
      <t xml:space="preserve">4 </t>
    </r>
    <r>
      <rPr>
        <sz val="11"/>
        <color theme="1"/>
        <rFont val="Calibri"/>
        <family val="2"/>
        <scheme val="minor"/>
      </rPr>
      <t>See list of CRBP SCCs in Appendix C.</t>
    </r>
  </si>
  <si>
    <t>Enclosure 1 - Part B. Coke By-Product Recovery Plants (CBRP), Q7</t>
  </si>
  <si>
    <t xml:space="preserve">7. Describe the SOPs or work practices used to minimize emissions at all units at the CBRP. Please provide requested documents and indicate in the table. Separate between LDAR practices, and SOPs or work practices with and without written plans. Cross reference process unit to the Overall Process Diagram referenced above. Please provide any related capital and labor costs (blank table shown in Appendix D). </t>
  </si>
  <si>
    <t>Cost Table</t>
  </si>
  <si>
    <t>SOP or Work Practices Used To Minimize Emissions at CBRP</t>
  </si>
  <si>
    <r>
      <t xml:space="preserve">Process Unit Name &amp; ID Code </t>
    </r>
    <r>
      <rPr>
        <b/>
        <i/>
        <sz val="10"/>
        <color rgb="FF000000"/>
        <rFont val="Arial"/>
        <family val="2"/>
      </rPr>
      <t>(from Overall Process Diagram)</t>
    </r>
  </si>
  <si>
    <t>Provide LDAR plan and list file name below</t>
  </si>
  <si>
    <t>Brief description of LDAR program</t>
  </si>
  <si>
    <t>If required by a rule, reference the rule below</t>
  </si>
  <si>
    <t xml:space="preserve">Provide determination report and list file name below </t>
  </si>
  <si>
    <t>Brief description of procedures used to minimize emissions other than LDAR</t>
  </si>
  <si>
    <t>Provide written LDAR plan and indicate file name below.</t>
  </si>
  <si>
    <t xml:space="preserve">Typical SOP or Work practice Schedule. </t>
  </si>
  <si>
    <t>If work practice does not have a routine schedule, indicate number of times implemented per day/week/month/year, on average, in previous three years</t>
  </si>
  <si>
    <t>Description of SOP or work practices that are not LDAR and not in a SOP or plan</t>
  </si>
  <si>
    <t>Typical SOP or work practice schedule</t>
  </si>
  <si>
    <t>If no schedule, describe what triggers implementation of the SOP or work practice.</t>
  </si>
  <si>
    <r>
      <t xml:space="preserve">Emission </t>
    </r>
    <r>
      <rPr>
        <b/>
        <sz val="10"/>
        <color rgb="FF000000"/>
        <rFont val="Arial"/>
        <family val="2"/>
      </rPr>
      <t>Source</t>
    </r>
    <r>
      <rPr>
        <b/>
        <sz val="10"/>
        <color theme="1"/>
        <rFont val="Arial"/>
        <family val="2"/>
      </rPr>
      <t xml:space="preserve"> (specify)</t>
    </r>
  </si>
  <si>
    <t>Describe Measure (Work Practice/ Equipment /Other)</t>
  </si>
  <si>
    <t>Capital Purchases and Year$</t>
  </si>
  <si>
    <t>Annual O&amp;M Expenses and Year$</t>
  </si>
  <si>
    <t>Labor (hrs/day)</t>
  </si>
  <si>
    <t>Labor (hrs/week)</t>
  </si>
  <si>
    <t>Labor (hrs/yr)</t>
  </si>
  <si>
    <t>Type of Labor (e.g., (technician, skilled worker, manager, etc.)</t>
  </si>
  <si>
    <t>Estimated Control Efficiency (%) of Work Practice or Equipment</t>
  </si>
  <si>
    <t>Other Notes</t>
  </si>
  <si>
    <t>Enclosure 1 - Part B. Coke By-Product Recovery Plants (CBRP), Q8</t>
  </si>
  <si>
    <t xml:space="preserve">8. Provide a detailed description of the gas blanketing system(s) in the table below that is cross-referenced to the gas blanketing system on the Overall Process Diagram and inventory table above: </t>
  </si>
  <si>
    <t>a. Provide a diagram of the gas-blanketing system(s) that corresponds to the Overall Process Diagram and the gas blanketing inventory required here.</t>
  </si>
  <si>
    <t>b. Include in the Gas Blanketing Inventory table below a description all units involved in gas blanketing and the potential emission sources. Describe the circumstances in which blanket gas can be released/vented. Describe regular maintenance, including purging, cleaning, condensation collection, etc.</t>
  </si>
  <si>
    <t>Gas Blanketing Inventory</t>
  </si>
  <si>
    <t>Gas blanketing system name or ID Code  
(from Overall Process Diagram)</t>
  </si>
  <si>
    <t>Type and description of blanketing gas used</t>
  </si>
  <si>
    <t>Operating pressure</t>
  </si>
  <si>
    <t>Method(s) of gas pressure control</t>
  </si>
  <si>
    <t>List of process units connected to system</t>
  </si>
  <si>
    <t>List of pressure relief devices</t>
  </si>
  <si>
    <t>List of condensate collection points</t>
  </si>
  <si>
    <t>Describe the regular maintenance of gas blanketing system</t>
  </si>
  <si>
    <t>List of units combusting COG other than coke ovens (including flares)</t>
  </si>
  <si>
    <t>Enclosure 1 - Part B. Coke By-Product Recovery Plants (CBRP), Q9</t>
  </si>
  <si>
    <t>9. For the past 3 years (or last ten (10) shutdowns, whichever is shorter), provide a list of all complete or partial shutdowns of the gas blanketing systems that are in use at the CBRP:</t>
  </si>
  <si>
    <t>History of Gas Blanketing System Shutdowns</t>
  </si>
  <si>
    <r>
      <t xml:space="preserve">Process Units Effected &amp; ID Codes
</t>
    </r>
    <r>
      <rPr>
        <b/>
        <i/>
        <sz val="10"/>
        <color rgb="FF000000"/>
        <rFont val="Arial"/>
        <family val="2"/>
      </rPr>
      <t>(from Overall Process Diagram)</t>
    </r>
  </si>
  <si>
    <t>Date Range of Shutdown</t>
  </si>
  <si>
    <t>Indicate if Complete or Partial Shutdown of Blanketing System</t>
  </si>
  <si>
    <t>Duration of Shutdown (days/hours/minutes)</t>
  </si>
  <si>
    <t>Reason for Shutdown</t>
  </si>
  <si>
    <t>Description of Maintenance Performed</t>
  </si>
  <si>
    <t>Enclosure 1 - Part B. Coke By-Product Recovery Plants (CBRP), Q10</t>
  </si>
  <si>
    <t>10. For CBRP process units, in the table below provide detailed descriptions of any alternative means of emission limitations, alternative work practices, or other alternative means utilized for demonstrating compliance with standards or work practices required by 40 CFR Part 61 subpart L, subpart V, subpart FF, or other applicable EPA, state or local rule. Include documentation of application for and approval of alternative means of emissions limitation. Please provide any related capital and labor costs in the table in the table provided in your answer file that is similar to the one shown in Appendix D.</t>
  </si>
  <si>
    <t>Alternative Means of Demonstrating Compliance</t>
  </si>
  <si>
    <t>Source/Emission Point 
and ID Code
(from Overall Process Diagram)</t>
  </si>
  <si>
    <t>Reference to applicable rule for which alternative demonstrates compliance</t>
  </si>
  <si>
    <t>Description of Alternative means of emissions limitation</t>
  </si>
  <si>
    <t>Include documentation of alternative and indicate file name below</t>
  </si>
  <si>
    <t>Enclosure 1 - Part B. Coke By-Product Recovery Plants (CBRP), Q11</t>
  </si>
  <si>
    <t>11. For CBRP process units, provide detailed descriptions of any alternative monitoring or testing utilized for demonstrating compliance with monitoring or testing requirements required by 40 CFR Part 61 subpart L, subpart V, subpart FF, or other applicable EPA, state or local rule. Include documentation of application for and approval of alternative. Please provide any related capital and labor costs in the table provided in your answer file that is similar to the one shown in Appendix D.</t>
  </si>
  <si>
    <t>Alternative Monitoring/Testing Used For Demonstrating Compliance with Applicable Federal/State/Local Regulations</t>
  </si>
  <si>
    <t>Description of Measure</t>
  </si>
  <si>
    <t>Documentation Included?</t>
  </si>
  <si>
    <t>Enclosure 1 - Part B. Coke By-Product Recovery Plants (CBRP), Q12</t>
  </si>
  <si>
    <t>12. For sources that are defined as foundry CBRP for the purposes of 40 CFR 61 subpart L (§61.131), provide a list of all storage tanks to include BTX, light oil, excess ammonia-liquor, or any other HAP-containing tank not applicable to subpart L and include a description of the tank that includes type of tank and any emission control equipment or work practices used.</t>
  </si>
  <si>
    <t>Foundry Coke Storage Tanks Used at the CBRP for Compliance with 40 CFR 61 Subpart L §61.131</t>
  </si>
  <si>
    <t>Tank ID Code
(from Overall Process Diagram)</t>
  </si>
  <si>
    <t>Tank Contents</t>
  </si>
  <si>
    <t xml:space="preserve">List any other substances stored </t>
  </si>
  <si>
    <t>Type of Tank (e.g., fixed roof, floating roof, pressurized)</t>
  </si>
  <si>
    <t>Reference to all applicable EPA, state, or local air rules</t>
  </si>
  <si>
    <t>Emission Control Equipment</t>
  </si>
  <si>
    <t>Work Practices to Reduce Emissions</t>
  </si>
  <si>
    <t>Enclosure 1 - Part B. Coke By-Product Recovery Plants (CBRP), Q13</t>
  </si>
  <si>
    <t>13. Provide a description of equipment maintenance schedules that include maintenance that is performed to ensure there are no leaks from CBRP equipment, and maintenance and repairs completed that were not part of an LDAR program over the past 3-years. Cross reference to the Overall Process Diagram referenced above. Include typical labor time and equipment/parts needed for checking for leaks, and for fixing leaking equipment if found.</t>
  </si>
  <si>
    <t>Description of Equipment Maintenance Schedules</t>
  </si>
  <si>
    <t>Process Unit and ID Code (from Overall Process Diagram)</t>
  </si>
  <si>
    <t>Maintenance Schedule</t>
  </si>
  <si>
    <t>Repairs Completed</t>
  </si>
  <si>
    <t xml:space="preserve">Labor Time for Checking for Leaks </t>
  </si>
  <si>
    <t>Equipment/Parts Needed for Checking for Leaks</t>
  </si>
  <si>
    <t xml:space="preserve">Labor Time for Fixing Leaking Equipment </t>
  </si>
  <si>
    <t>Equipment/Parts Needed for Fixing Leaking Equipment</t>
  </si>
  <si>
    <t>Enclosure 1 - Part B. Coke By-Product Recovery Plants (CBRP), Q14</t>
  </si>
  <si>
    <t>14. Storage: Provide a list of all storage tanks / vessels and associated information related to tank use, contents, emission control measures, and permit requirements Remember to provide units of measure (UOM) with your values.</t>
  </si>
  <si>
    <t>Storage Tanks at CBRP</t>
  </si>
  <si>
    <t>Tank / Vessel ID Code (from Overall Process Diagram)</t>
  </si>
  <si>
    <t>Type and Size (UOM)</t>
  </si>
  <si>
    <t>Throughput (UOM)</t>
  </si>
  <si>
    <t>Average tank throughput per year</t>
  </si>
  <si>
    <t>Description and citation of all applicable permit requirements for the tank / vessel</t>
  </si>
  <si>
    <t xml:space="preserve">Cross-reference with ID Codes used in the Overall </t>
  </si>
  <si>
    <t>Substance(s) stored, maximum true vapor pressure (UOM)</t>
  </si>
  <si>
    <t>Typical HAP composition</t>
  </si>
  <si>
    <r>
      <t>Description</t>
    </r>
    <r>
      <rPr>
        <b/>
        <sz val="10"/>
        <color rgb="FF000000"/>
        <rFont val="Arial"/>
        <family val="2"/>
      </rPr>
      <t xml:space="preserve"> of any emission points and control devices</t>
    </r>
  </si>
  <si>
    <t>Enclosure 1 - Part B. Coke By-Product Recovery Plants (CBRP), Q15</t>
  </si>
  <si>
    <t>15. For flares or enclosed combustors. Provide an inventory of all flares or enclosed combustors in the table below and cross-reference to the Overall Process Diagram. Provide detailed description of flare or enclosed combustor specifications and operations.</t>
  </si>
  <si>
    <t>Flares or Enclosed Combustor Inventory</t>
  </si>
  <si>
    <t>Unit ID Code
(from Overall Process Diagram)</t>
  </si>
  <si>
    <t>If not flare, indicate type of enclosed combustor</t>
  </si>
  <si>
    <t>Reference any EPA, state, or local rule(s) applicable to operation of the flare or enclosed combustor</t>
  </si>
  <si>
    <t>Detailed description of flare or enclosed combustor specifications and operations</t>
  </si>
  <si>
    <t>How is operation of the flare or enclosed combustor monitored?</t>
  </si>
  <si>
    <t>Is the flare or enclosed combustor steam or air assisted?</t>
  </si>
  <si>
    <r>
      <t>What level of control does the flare</t>
    </r>
    <r>
      <rPr>
        <b/>
        <sz val="10"/>
        <color rgb="FF000000"/>
        <rFont val="Arial"/>
        <family val="2"/>
      </rPr>
      <t xml:space="preserve"> or enclosed combustor achieve?</t>
    </r>
  </si>
  <si>
    <r>
      <t>Under what circumstances is the flare</t>
    </r>
    <r>
      <rPr>
        <b/>
        <sz val="10"/>
        <color rgb="FF000000"/>
        <rFont val="Arial"/>
        <family val="2"/>
      </rPr>
      <t xml:space="preserve"> or enclosed combustor operated?</t>
    </r>
  </si>
  <si>
    <r>
      <t>What stream(s) are routed to the flare</t>
    </r>
    <r>
      <rPr>
        <b/>
        <sz val="10"/>
        <color rgb="FF000000"/>
        <rFont val="Arial"/>
        <family val="2"/>
      </rPr>
      <t xml:space="preserve"> or enclosed combustor?</t>
    </r>
    <r>
      <rPr>
        <b/>
        <i/>
        <sz val="10"/>
        <color rgb="FF000000"/>
        <rFont val="Arial"/>
        <family val="2"/>
      </rPr>
      <t xml:space="preserve"> (from Overall Process Diagram)</t>
    </r>
  </si>
  <si>
    <t>Is auxiliary fuel used? If so, what type and how much</t>
  </si>
  <si>
    <t>Does the flare have a continuously lit pilot flame or does it use an electronic igniter?</t>
  </si>
  <si>
    <t>If an igniter is used, what are the measures taken to ensure ignitor works whenever needed?</t>
  </si>
  <si>
    <t>What is the maximum permitted gas velocity?</t>
  </si>
  <si>
    <t>What is the waste gas net heating value? (BTU)</t>
  </si>
  <si>
    <t>What is the approximate amount of time each flare is used on a daily/weekly/annual basis?</t>
  </si>
  <si>
    <t>Please provide the results of visible emission tests for each flare for the past full year</t>
  </si>
  <si>
    <t>For flares with ignitors, how many igniter plugs are used and how many igniter transformers?</t>
  </si>
  <si>
    <t>List all flare citations/NOV issued by state/local/EPA inspectors in last year</t>
  </si>
  <si>
    <t>Enclosure 1 - Part B. Coke By-Product Recovery Plants (CBRP), Q16</t>
  </si>
  <si>
    <t>16. Waste Streams: Provide a detailed inventory of all HAP-containing waste streams (whether fitting the definitions in 40 CFR 61 subpart FF or not), include a description of the waste stream, cross-referenced to the Overall Process Diagram and ID code referenced above. Provide any additional information of how each waste stream is managed to comply with 40 CFR 61 subpart FF, if not already included in the table.</t>
  </si>
  <si>
    <t>HAP/VOC in each waste stream (add columns as necessary)</t>
  </si>
  <si>
    <t>Waste Streams at the CBRP</t>
  </si>
  <si>
    <t>Waste Stream 
ID Code
(from Overall Process Diagram)</t>
  </si>
  <si>
    <r>
      <t>D</t>
    </r>
    <r>
      <rPr>
        <b/>
        <sz val="10"/>
        <color rgb="FF000000"/>
        <rFont val="Arial"/>
        <family val="2"/>
      </rPr>
      <t>escription of waste stream and processes/units in which it is produced</t>
    </r>
  </si>
  <si>
    <r>
      <t xml:space="preserve">Reference any EPA, state, or local </t>
    </r>
    <r>
      <rPr>
        <b/>
        <sz val="10"/>
        <color rgb="FF000000"/>
        <rFont val="Arial"/>
        <family val="2"/>
      </rPr>
      <t>rule(s) applicable to the handling, processing, or disposal of the waste stream</t>
    </r>
  </si>
  <si>
    <r>
      <t>Describe the handling, treatment, and disposal of the waste stream</t>
    </r>
    <r>
      <rPr>
        <b/>
        <sz val="10"/>
        <color rgb="FF000000"/>
        <rFont val="Arial"/>
        <family val="2"/>
      </rPr>
      <t>, including all potential volatile chemical emission points and emission reduction measures</t>
    </r>
  </si>
  <si>
    <r>
      <t xml:space="preserve">Describe </t>
    </r>
    <r>
      <rPr>
        <b/>
        <sz val="10"/>
        <color rgb="FF000000"/>
        <rFont val="Arial"/>
        <family val="2"/>
      </rPr>
      <t>control device(s) and control performance associated with waste stream</t>
    </r>
  </si>
  <si>
    <t>For all benzene-containing waste with &gt;10 water, indicate mass of benzene in waste per year.</t>
  </si>
  <si>
    <t xml:space="preserve">For all benzene-containing waste with &gt;10 water, provide documentation of each of these calculation in a single file.  </t>
  </si>
  <si>
    <r>
      <t>For all waste streams applicab</t>
    </r>
    <r>
      <rPr>
        <b/>
        <sz val="10"/>
        <color rgb="FF000000"/>
        <rFont val="Arial"/>
        <family val="2"/>
      </rPr>
      <t>le to 40 CFR 61 subpart FF, indicate the point of initial generation of the waste stream (ID code)</t>
    </r>
  </si>
  <si>
    <r>
      <t xml:space="preserve">In additional columns, </t>
    </r>
    <r>
      <rPr>
        <b/>
        <sz val="10"/>
        <color rgb="FF000000"/>
        <rFont val="Arial"/>
        <family val="2"/>
      </rPr>
      <t>list all the HAP/VOC in the waste stream and provide speciated % composition for each HAP in the adjacent column, if available</t>
    </r>
  </si>
  <si>
    <t>HAP/VOC Name</t>
  </si>
  <si>
    <t>HAP/VOC % Composition</t>
  </si>
  <si>
    <t>Enclosure 1 - Part B. Coke By-Product Recovery Plants (CBRP), Q17</t>
  </si>
  <si>
    <t>17. For the last 5 years, list each instance that repair of a unit applicable to 40 CFR subpart FF was delayed, as described in §61.350.</t>
  </si>
  <si>
    <t>Estimate of Excess HAP Emissions (add columns as necessary)</t>
  </si>
  <si>
    <t>Repair Delays for Units Regulated Under 40 CFR subpart FF in §61.350</t>
  </si>
  <si>
    <t>Waste Stream ID Code
(from Overall Process Diagram)</t>
  </si>
  <si>
    <r>
      <t>Description of r</t>
    </r>
    <r>
      <rPr>
        <b/>
        <sz val="10"/>
        <color rgb="FF000000"/>
        <rFont val="Arial"/>
        <family val="2"/>
      </rPr>
      <t>epair needed and steps necessary to make the repair</t>
    </r>
  </si>
  <si>
    <r>
      <t>Date th</t>
    </r>
    <r>
      <rPr>
        <b/>
        <sz val="10"/>
        <color rgb="FF000000"/>
        <rFont val="Arial"/>
        <family val="2"/>
      </rPr>
      <t xml:space="preserve">e need for repair was discovered </t>
    </r>
  </si>
  <si>
    <r>
      <t xml:space="preserve">Date that </t>
    </r>
    <r>
      <rPr>
        <b/>
        <sz val="10"/>
        <color rgb="FF000000"/>
        <rFont val="Arial"/>
        <family val="2"/>
      </rPr>
      <t>repair was made (if repair has not been made, indicate planned data of repair)</t>
    </r>
  </si>
  <si>
    <r>
      <t xml:space="preserve">Did the delay in repair </t>
    </r>
    <r>
      <rPr>
        <b/>
        <sz val="10"/>
        <color rgb="FF000000"/>
        <rFont val="Arial"/>
        <family val="2"/>
      </rPr>
      <t>lead to excess emissions of benzene and other HAP? If so, provide an estimate of excess emissions for each HAP in a new column.</t>
    </r>
  </si>
  <si>
    <t>HAP Name</t>
  </si>
  <si>
    <t>HAP emissions (lb/hr)</t>
  </si>
  <si>
    <t>Enclosure 1 - Part B. Coke By-Product Recovery Plants (CBRP) - CBRP marketable and other non-waste products, Q18</t>
  </si>
  <si>
    <t>18. CBRP marketable and other non-waste products. Provide an inventory of all non-waste products produced at the CBRP that are both utilized onsite or transferred offsite. Add rows for all other non-waste products in additional rows.</t>
  </si>
  <si>
    <t>HAP in each CBRP marketable and other non-waste products (add columns as necessary)</t>
  </si>
  <si>
    <t>Marketable Non-waste Products at CBRP</t>
  </si>
  <si>
    <t>Non-waste Product
(from Overall Process Diagram)</t>
  </si>
  <si>
    <t>Process ID Code
(from Overall Process Diagram)</t>
  </si>
  <si>
    <t xml:space="preserve">Identify if utilized or handled onsite; and describe how </t>
  </si>
  <si>
    <t>If transferred offsite, list type of locations (e.g., to a related  plant, to suppliers, to end users, etc.)</t>
  </si>
  <si>
    <t>Description of the product’s typical end use(s)</t>
  </si>
  <si>
    <t>Description of the product’s composition, including non-HAP</t>
  </si>
  <si>
    <t>Speciated % composition of all HAPs (use additional columns for each HAP)</t>
  </si>
  <si>
    <t>HAP% Composition</t>
  </si>
  <si>
    <t>Enclosure 1 - Part B. Coke By-Product Recovery Plants (CBRP) - CBRP marketable and other non-waste products, Q19</t>
  </si>
  <si>
    <t>19. Provide a detailed, step by step, description of transfer, storage, and fate of all products of the CBRP that are transferred offsite. Indicate potential sources of leaks (VOC/HAP) at each step in transfer operations. List and describe any emission controls or mitigation techniques that is taken at all applicable steps.</t>
  </si>
  <si>
    <t>Transfer Operations</t>
  </si>
  <si>
    <t>Non-waste Product and Unit ID Code
(from Overall Process Diagram)</t>
  </si>
  <si>
    <t>Location of transfer operations (and ID Code)</t>
  </si>
  <si>
    <t>Describe Transfer operations and receiving vessels</t>
  </si>
  <si>
    <t>Location of onsite storage (and ID Code)</t>
  </si>
  <si>
    <t>Describe storage used in transfer operations</t>
  </si>
  <si>
    <t>Describe fate of product transferred</t>
  </si>
  <si>
    <t>Indicate sources of VOC/HAP leak during transfer operations</t>
  </si>
  <si>
    <t>Describe any emission control devise or mitigation technique used for transfer operations</t>
  </si>
  <si>
    <t>Estimate total labor time for mitigation technique</t>
  </si>
  <si>
    <t>Type of labor used for mitigation
(e.g., technician, skilled worker, manager, etc.)</t>
  </si>
  <si>
    <t>If equipment is used, include capital cost and year$</t>
  </si>
  <si>
    <t>If equipment is used, include O&amp;M costs and year$</t>
  </si>
  <si>
    <t>Enclosure 1 - Part B. Coke By-Product Recovery Plants (CBRP) - CBRP marketable and other non-waste products, Q20</t>
  </si>
  <si>
    <t>20. Plant production by product type (specify units, e.g., tons, gallons, ft3, etc.): historic and most recent typical year.</t>
  </si>
  <si>
    <t>CBRP Production</t>
  </si>
  <si>
    <t>Product Group</t>
  </si>
  <si>
    <t>Individual Products</t>
  </si>
  <si>
    <t>Annual Production</t>
  </si>
  <si>
    <t>If used onsite, where?</t>
  </si>
  <si>
    <t>Transferred Offsite?</t>
  </si>
  <si>
    <t>Or Most Recent Year</t>
  </si>
  <si>
    <t>UOM</t>
  </si>
  <si>
    <t>Where?</t>
  </si>
  <si>
    <t>List Loading Operations</t>
  </si>
  <si>
    <t>Enclosure 1 - Part B. Coke By-Product Recovery Plants (CBRP) - CBRP marketable and other non-waste products, Q21</t>
  </si>
  <si>
    <t>21. Provide loading emissions in the table below, if known.</t>
  </si>
  <si>
    <t>Loading Emissions</t>
  </si>
  <si>
    <t>Last CBRP Unit 
Before Loading
Name 
(from Overall Process Diagram)</t>
  </si>
  <si>
    <t>Last CBRP Unit 
Before Loading
ID Code
(from Overall Process Diagram)</t>
  </si>
  <si>
    <t>Chemical Name</t>
  </si>
  <si>
    <t>Molecular
Weight</t>
  </si>
  <si>
    <t>Mass Fraction</t>
  </si>
  <si>
    <t>Pure Vapor Pressure (psia)</t>
  </si>
  <si>
    <t>Partial Vapor Pressure (psia)</t>
  </si>
  <si>
    <t>Loading Loss (TPY)</t>
  </si>
  <si>
    <t>Enclosure 1 - Part B. Coke By-Product Recovery Plants (CBRP) - CBRP VOC/HAP Emissions, Q22</t>
  </si>
  <si>
    <t>22. CBRP VOC/HAP Emissions. Please provide the information in the table below for all units that emit VOC/HAP. For each VOC/HAP emitted at the CBRP, provide a breakdown of emissions from each unit and product/chemical type. Add rows as necessary. See Appendix B for a list of HAP.</t>
  </si>
  <si>
    <t>CBRP VOC/HAP Emissions</t>
  </si>
  <si>
    <t>CBRP Unit 
(from Overall Process Unit Diagram)</t>
  </si>
  <si>
    <t>CBRP ID Code 
(from Overall Process Unit Diagram)</t>
  </si>
  <si>
    <t>Year of Data</t>
  </si>
  <si>
    <t>Throughput</t>
  </si>
  <si>
    <t>Air Emissions (HAP/VOC)</t>
  </si>
  <si>
    <t>Product/Chemical Type</t>
  </si>
  <si>
    <t>Name of Chemical</t>
  </si>
  <si>
    <t>Estimated Annual Emissions (TPY)</t>
  </si>
  <si>
    <r>
      <rPr>
        <b/>
        <sz val="11"/>
        <color theme="1"/>
        <rFont val="Calibri"/>
        <family val="2"/>
        <scheme val="minor"/>
      </rPr>
      <t xml:space="preserve">Footnotes:
</t>
    </r>
    <r>
      <rPr>
        <b/>
        <vertAlign val="superscript"/>
        <sz val="11"/>
        <color theme="1"/>
        <rFont val="Calibri"/>
        <family val="2"/>
        <scheme val="minor"/>
      </rPr>
      <t>5</t>
    </r>
    <r>
      <rPr>
        <sz val="11"/>
        <color theme="1"/>
        <rFont val="Calibri"/>
        <family val="2"/>
        <scheme val="minor"/>
      </rPr>
      <t xml:space="preserve"> Examples: engineering judgement, stack test, emission factor, or describe other.</t>
    </r>
  </si>
  <si>
    <t>Enclosure 1 - Part B. Coke By-Product Recovery Plants (CBRP) - HAP/VOC Emission Estimates, Q23</t>
  </si>
  <si>
    <t>23. HAP/VOC Emission Estimates. Please provide details of how the emission estimates were determined in the CBRP VOC/HAP Emissions table above. Use as many rows as you need to address all the CRPR units, VOC/HAP, and methods.</t>
  </si>
  <si>
    <t>Details of HAP/VOC Emission Estimates</t>
  </si>
  <si>
    <t>CBRP Unit Name
(from Overall Process Unit Diagram)</t>
  </si>
  <si>
    <t>Emission Factor (w/ units)</t>
  </si>
  <si>
    <t>Reference for Emission Factor</t>
  </si>
  <si>
    <t>Name of HAP/VOC and VOC Basis</t>
  </si>
  <si>
    <t>HAP/VOC Emissions (TPY)</t>
  </si>
  <si>
    <t>Enclosure 1 - Part B. Coke By-Product Recovery Plants (CBRP), Q24</t>
  </si>
  <si>
    <t>24. Are there any notice of violations (NOVs) or administrative orders or consent orders that currently apply or have applied to your facility’s CBRP operations (40 CFR part 61 subpart L) or Benzene Waste Operations (40 CFR part 61 subpart FF) in the last 5 years? Please list and attach copy of the NOV or order along with your Coke Ovens section 114 responses.</t>
  </si>
  <si>
    <t>Notice of Violations (NOV), Administrative Orders, Consent Orders for 40 CFR part 61 subpart L or FF</t>
  </si>
  <si>
    <t>Date of NOV or Order</t>
  </si>
  <si>
    <t>Affected Time Period</t>
  </si>
  <si>
    <t>Summary of violations in NOV / order</t>
  </si>
  <si>
    <t>Summary of requirements of NOV / order</t>
  </si>
  <si>
    <t>Issuing Office of the NOV / order</t>
  </si>
  <si>
    <t>Filename of NOV / order</t>
  </si>
  <si>
    <t>Enclosure 1 - Part B. Coke By-Product Recovery Plants (CBRP), Q25</t>
  </si>
  <si>
    <t>25. Are there any notice of violations (NOVs) or administrative orders or consent “orders” relating to state or local air rules that currently apply or have applied to your facility in the last 5 years? Please list and attach copy of the decree along with your Coke Ovens section 114 responses.</t>
  </si>
  <si>
    <t>Notice of Violations (NOV), Administrative Orders, Consent Orders for State/Local Rules for CBRP</t>
  </si>
  <si>
    <t>Date of NOV / Order</t>
  </si>
  <si>
    <t>Reference to state or local rule(s)</t>
  </si>
  <si>
    <t>Process unit(s) effected</t>
  </si>
  <si>
    <t>Summary of violations for NOV / order</t>
  </si>
  <si>
    <t>Filename of NOV / Order</t>
  </si>
  <si>
    <t>Enclosure 1 - Part B. Coke By-Product Recovery Plants (CBRP), Q26</t>
  </si>
  <si>
    <r>
      <t>26. What are the approximate fugitive height, length, width, angle, and southwest corner latitude and longitude coordinates of the CBRP? 
Please review the values developed for the coke modeling input file below (and update as necessary. The latitude and longitude coordinates were derived from the southwest corner of the rectangle drawn around the collection of CBRP units with Google Maps</t>
    </r>
    <r>
      <rPr>
        <b/>
        <vertAlign val="superscript"/>
        <sz val="10"/>
        <color rgb="FF000000"/>
        <rFont val="Arial"/>
        <family val="2"/>
      </rPr>
      <t>TM</t>
    </r>
    <r>
      <rPr>
        <b/>
        <sz val="10"/>
        <color indexed="8"/>
        <rFont val="Arial"/>
        <family val="2"/>
      </rPr>
      <t>. (See Figure 1, below). The fugitive modeling release heights were set at the median stack height (ft) of the applicable equipment, which were provided by the COETF. The fugitive length and fugitive widths were determined from the rectangle drawn around the collection of ByP plant units with Google Maps</t>
    </r>
    <r>
      <rPr>
        <b/>
        <vertAlign val="superscript"/>
        <sz val="10"/>
        <color rgb="FF000000"/>
        <rFont val="Arial"/>
        <family val="2"/>
      </rPr>
      <t>TM</t>
    </r>
    <r>
      <rPr>
        <b/>
        <sz val="10"/>
        <color indexed="8"/>
        <rFont val="Arial"/>
        <family val="2"/>
      </rPr>
      <t xml:space="preserve"> (Denoted as x and y in Figure 1 below). The fugitive angle, which is the angle between the side of the rectangle and due north on the southwest corner of the rectangle in Figure 1 below, also was established with Google Maps</t>
    </r>
    <r>
      <rPr>
        <b/>
        <vertAlign val="superscript"/>
        <sz val="10"/>
        <color rgb="FF000000"/>
        <rFont val="Arial"/>
        <family val="2"/>
      </rPr>
      <t>TM</t>
    </r>
    <r>
      <rPr>
        <b/>
        <sz val="10"/>
        <color indexed="8"/>
        <rFont val="Arial"/>
        <family val="2"/>
      </rPr>
      <t xml:space="preserve">.  </t>
    </r>
  </si>
  <si>
    <t>Fugitive Height (ft)</t>
  </si>
  <si>
    <t>Fugitive Length (ft)</t>
  </si>
  <si>
    <t>Fugitive Width (ft)</t>
  </si>
  <si>
    <t>Fugitive Angle (degrees)</t>
  </si>
  <si>
    <t>Southwest Corner
Longitude 
(X coordinate)</t>
  </si>
  <si>
    <t>Southwest Corner
Latitude 
(Y coordinate)</t>
  </si>
  <si>
    <t>Enclosure 1 - Part C. Work Practices for By-Product Coke Manufacturing Facilities: Coke Oven Doors, Lids, Offtakes, and Charging, Q1</t>
  </si>
  <si>
    <t>1. Identify the 2021 equipment subject to part 63, subpart L below, as per the following list:</t>
  </si>
  <si>
    <t>a. Battery name/number</t>
  </si>
  <si>
    <t>b. Number of lids per oven (average estimate)</t>
  </si>
  <si>
    <t>c. Number of offtakes per oven</t>
  </si>
  <si>
    <t>d. Total number of doors</t>
  </si>
  <si>
    <t>e. Total number of offtakes</t>
  </si>
  <si>
    <t>g. Charges per year, per oven (average estimate)</t>
  </si>
  <si>
    <t>h. Total charges per year (2021)</t>
  </si>
  <si>
    <t>i. Typical Charging cycle time (total hours)</t>
  </si>
  <si>
    <t>Enclosure 1 - Part C. Work Practices for By-Product Coke Manufacturing Facilities: Coke Oven Doors, Lids, Offtakes, and Charging, Q2</t>
  </si>
  <si>
    <r>
      <t xml:space="preserve">2. Method 303/303A Inspection Data Summary for </t>
    </r>
    <r>
      <rPr>
        <b/>
        <u/>
        <sz val="10"/>
        <color rgb="FF000000"/>
        <rFont val="Arial"/>
        <family val="2"/>
      </rPr>
      <t>2021</t>
    </r>
    <r>
      <rPr>
        <b/>
        <sz val="10"/>
        <color indexed="8"/>
        <rFont val="Arial"/>
        <family val="2"/>
      </rPr>
      <t xml:space="preserve"> – Monthly and Rolling Monthly Averages – For By-Product and H&amp;NR, as applicable. Please complete the following for the period January 1, 2021 – December 31, 2021. If you report a shorter period, please specify. If a battery was not operating in all or any of 2021 but was operating in 2022, use your reported information for 2022 to comprise 12 months of data as much as possible.</t>
    </r>
  </si>
  <si>
    <t>2.a. Battery name/number</t>
  </si>
  <si>
    <t>Average and Rolling Average VE - By-Product Batteries (January 1, 2021 – December 31, 2021)</t>
  </si>
  <si>
    <t>2.b. Average seconds per charge (s/chg)</t>
  </si>
  <si>
    <t>2.c. Average percent leaking doors (PLD)</t>
  </si>
  <si>
    <t>2.d. Average percent leaking lids (PLL)</t>
  </si>
  <si>
    <t>2.e. Average percent leaking offtakes (PLO)</t>
  </si>
  <si>
    <t>2.f. Average percent leaking collecting mains</t>
  </si>
  <si>
    <t>January 2021</t>
  </si>
  <si>
    <t>February 2021</t>
  </si>
  <si>
    <t>March 2021</t>
  </si>
  <si>
    <t>April 2021</t>
  </si>
  <si>
    <t>May 2021</t>
  </si>
  <si>
    <t>June 2021</t>
  </si>
  <si>
    <t>July 2021</t>
  </si>
  <si>
    <t>August 2021</t>
  </si>
  <si>
    <t>September 2021</t>
  </si>
  <si>
    <t>October 2021</t>
  </si>
  <si>
    <t>November 2021</t>
  </si>
  <si>
    <t>December 2021</t>
  </si>
  <si>
    <t>Enclosure 1 - Part C. Work Practices for By-Product Coke Manufacturing Facilities: Coke Oven Doors, Lids, Offtakes, and Charging, Q3</t>
  </si>
  <si>
    <t>3. For each detected leak or charge rate above your facility’s limit (above) for doors, lids, or offtakes in the last 2 years (2020 &amp; 2021) subject to subpart L, please provide the information listed below. Alternatively, you can provide tables or sections of reports submitted to your local agency which contain the same information. Please do not send the entire report if any of the other information is not applicable to this question:</t>
  </si>
  <si>
    <t>a. Date(s) exceedance detected and reported.</t>
  </si>
  <si>
    <t>b. Type of exceedance: charge, lid, doors, offtake.</t>
  </si>
  <si>
    <t>c. Battery name and oven number</t>
  </si>
  <si>
    <t>d. Date repaired</t>
  </si>
  <si>
    <t xml:space="preserve">e. Total number of days to repair. </t>
  </si>
  <si>
    <t xml:space="preserve">e. For each repair taking longer than 45 calendar days, explain reason for delay. For example: leaking equipment needed to be isolated from the process; repair was technically infeasible without a shutdown; the necessary equipment, parts or personnel were not available, etc. </t>
  </si>
  <si>
    <t>Enclosure 1 - Part C. Work Practices for By-Product Coke Manufacturing Facilities: Coke Oven Doors, Lids, Offtakes, and Charging, Q4</t>
  </si>
  <si>
    <t>4. Please provide the information below regarding current work practices, improved equipment, and/or other measures or approaches used at your facility currently or in the past to minimize leaks and emissions from doors, lids, offtakes, and charging. Please add rows as necessary. Please include those practices required by the rule as well as work practices your facility performs voluntarily.</t>
  </si>
  <si>
    <t>Indicate if for doors, lids, offtakes, or charging</t>
  </si>
  <si>
    <t>Work practice / Equipment / Other measure Description</t>
  </si>
  <si>
    <t>Cost - Capital Purchases and Year$</t>
  </si>
  <si>
    <t>Cost - Annual Operating Expenses
and Year$</t>
  </si>
  <si>
    <t>Estimated Control efficiency (%) of Work Practice</t>
  </si>
  <si>
    <t>Enclosure 1 - Part C. Work Practices for By-Product Coke Manufacturing Facilities: Coke Oven Doors, Lids, Offtakes, and Charging, Q5</t>
  </si>
  <si>
    <t xml:space="preserve">5. Please provide the information below regarding specific practices/equipment now using or considered at your facility. Add rows as needed. </t>
  </si>
  <si>
    <t>Work practice / Equipment / Other Measure Description</t>
  </si>
  <si>
    <t>Indicate if currently using, tried in past, or considered in past</t>
  </si>
  <si>
    <t>Use Cost Table in Appendix D to Provide Costs and Add Here</t>
  </si>
  <si>
    <t>Describe how well it works/ worked</t>
  </si>
  <si>
    <t>Describe why not using anymore</t>
  </si>
  <si>
    <t>a. A program for the inspection, adjustment, repair, and replacement of coke oven doors and jambs, and any other equipment for controlling emissions from coke oven doors, including a defined frequency of inspections, the method to be used to evaluate conformance with operating specifications for each type of equipment, and the method to be used to audit the effectiveness of the inspection and repair program for preventing exceedances</t>
  </si>
  <si>
    <t>doors</t>
  </si>
  <si>
    <t>b. Procedures for identifying leaks that indicate a failure of the emissions control equipment to function properly, including a clearly defined chain of command for communicating information on leaks and procedures for corrective action</t>
  </si>
  <si>
    <t>c. Procedures for cleaning all sealing surfaces of each door and jamb, including identification of the equipment that will be used and a specified schedule or frequency for the cleaning of sealing surfaces</t>
  </si>
  <si>
    <t>d. For batteries equipped with self-sealing doors, procedures for use of supplemental gasketing and luting materials, if the owner or operator elects to use such procedures as part of the program to prevent exceedances</t>
  </si>
  <si>
    <t>e. For batteries equipped with hand-luted doors, procedures for luting and reluting, as necessary to prevent exceedances; (vi) Procedures for maintaining an adequate inventory of the number of spare coke oven doors and jambs located onsite; and (vii) Procedures for monitoring and controlling collecting main back pressure, including corrective action if pressure control problems occur</t>
  </si>
  <si>
    <t xml:space="preserve">f. Flexible door seals </t>
  </si>
  <si>
    <t>g. Periodic complete oven overhaul:</t>
  </si>
  <si>
    <t xml:space="preserve">    i. Inspection of the oven;</t>
  </si>
  <si>
    <t xml:space="preserve">    ii. Degraphitizing of all deposits within the chamber (walls, ceiling, ascension pipes);</t>
  </si>
  <si>
    <t xml:space="preserve">    iii. Oxy-thermic welding of cracks, holes and surface damage of the refractory brickwork;</t>
  </si>
  <si>
    <t xml:space="preserve">    iv. Repair of the oven chamber floor by flooding with cement;</t>
  </si>
  <si>
    <t xml:space="preserve">    v. Injection of dust into fine cracks;</t>
  </si>
  <si>
    <t xml:space="preserve">    vi. Complete overhaul of the doors; complete dismantling of all individual parts, cleaning and reassembling; readjustment of the sealing elements;</t>
  </si>
  <si>
    <t xml:space="preserve">    vii. Replacement of damaged door bricks; complete rebricking of the door may be necessary; and</t>
  </si>
  <si>
    <t xml:space="preserve">    viii. Use of coke oven chamber wall diagnosing-repairing apparatus.</t>
  </si>
  <si>
    <t>h. Careful cleaning of the door and its frame at each coke push</t>
  </si>
  <si>
    <t>i. Gas channels inside the doors</t>
  </si>
  <si>
    <t>j. Procedures for equipment inspection and replacement or repair of topside port lids and port lid mating and sealing surfaces, including the frequency of inspections, the method to be used to evaluate conformance with operating specifications for each type of equipment, and the method to be used to audit the effectiveness of the inspection and repair program for preventing exceedances</t>
  </si>
  <si>
    <t>lids</t>
  </si>
  <si>
    <t>k. Procedures for sealing topside port lids after charging, for identifying topside port lids that leak, and procedures for resealing</t>
  </si>
  <si>
    <t xml:space="preserve">l. Using luted lids </t>
  </si>
  <si>
    <t>m. Procedures for equipment inspection and replacement or repair of offtake system components, including the frequency of inspections, the method to be used to evaluate conformance with operating specifications for each type of equipment, and the method to be used to audit the effectiveness of the inspection and repair program for preventing exceedances</t>
  </si>
  <si>
    <t>offtakes</t>
  </si>
  <si>
    <t>n. Procedures for identifying offtake system components that leak and procedures for sealing leaks that are detected</t>
  </si>
  <si>
    <t>o. Procedures for dampering off ovens prior to a push.</t>
  </si>
  <si>
    <t>p. Procedures for equipment inspection, including the frequency of inspections, and replacement or repair of equipment for controlling emissions from charging, the method to be used to evaluate conformance with operating specifications for each type of equipment, and the method to be used to audit the effectiveness of the inspection and repair program for preventing exceedances</t>
  </si>
  <si>
    <t>charging</t>
  </si>
  <si>
    <t>q. Procedures for ensuring that the larry car hoppers are filled properly with coal</t>
  </si>
  <si>
    <t>r. Procedures for the alignment of the larry car over the oven to be charged</t>
  </si>
  <si>
    <t>s. Procedures for filling the oven (e.g., procedures for staged or sequential charging)</t>
  </si>
  <si>
    <t>t. Procedures for ensuring that the coal is leveled properly in the oven</t>
  </si>
  <si>
    <t>u. PROven Control Technology
https://www.dmt-group.com/products/coking-technology/provenr-system.html#:~:text=The%20PROven%C2%AE%20system%2C%20invented,collecting%20main%20under%20negative%20pressure .</t>
  </si>
  <si>
    <t>Charging (etc.)</t>
  </si>
  <si>
    <t xml:space="preserve">v. Gas-tight connections between the coke oven and the charging car (by-product coke) . Use of steam or water injection in the gooseneck of the ascension pipe.
charging				</t>
  </si>
  <si>
    <t>w. Charging with telescope sleeves (‘Japanese charging’)  (simultaneous charging many charging ports via enclosed ‘telescope sleeves’ from which the gases are extracted and sent to control devices).</t>
  </si>
  <si>
    <t>x. Sequential/stage charging, which involves charging one port at a time; with the resulting induced suction,</t>
  </si>
  <si>
    <t>y. Work practices not included above</t>
  </si>
  <si>
    <t>z. Work practices not included above</t>
  </si>
  <si>
    <t>aa. Work practices not included above</t>
  </si>
  <si>
    <t>ab. Work practices not included above</t>
  </si>
  <si>
    <t>Enclosure 1 - Part C. Work Practices for By-Product Coke Manufacturing Facilities: Coke Oven Doors, Lids, Offtakes, and Charging, Q6</t>
  </si>
  <si>
    <t>6. Please provide the plan required by the Coke Oven Battery NESHAP, part 63, subpart L, at § 63.306.
§ 63.306 Work practice standards (a) Work practice plan. On or before November 15, 1993, each owner or operator shall prepare and submit a written emission control work practice plan for each coke oven battery. The plan shall be designed to achieve compliance with visible emission limitations for coke oven doors, topside port lids, offtake systems, and charging operations under this subpart, or, for a coke oven battery not subject to visible emission limitations under this subpart, other federally enforceable visible emission limitations for these emission points.</t>
  </si>
  <si>
    <t>Enclosure 1 - Part D. Coke By-product Battery Stack Opacity Data, Q1 &amp; 2</t>
  </si>
  <si>
    <r>
      <t xml:space="preserve">1. Please provide the previous 5 years of hourly continuous opacity monitoring (COMS) data from all battery stacks in CSV format (name file using a similar naming convention as: </t>
    </r>
    <r>
      <rPr>
        <b/>
        <i/>
        <sz val="10"/>
        <color rgb="FF000000"/>
        <rFont val="Arial"/>
        <family val="2"/>
      </rPr>
      <t>“FacilityID_BatteryID_Coke_Enc1_COMS_Hourly_5-years.csv”</t>
    </r>
    <r>
      <rPr>
        <b/>
        <sz val="10"/>
        <color indexed="8"/>
        <rFont val="Arial"/>
        <family val="2"/>
      </rPr>
      <t xml:space="preserve">, that includes battery ID, time, hourly opacity recorded, and a description of the instrument tags. </t>
    </r>
    <r>
      <rPr>
        <b/>
        <u/>
        <sz val="10"/>
        <color rgb="FF000000"/>
        <rFont val="Arial"/>
        <family val="2"/>
      </rPr>
      <t>Separate periods of extended coking from normal coking by including in separate files.</t>
    </r>
  </si>
  <si>
    <t>2. Please provide 1-min continuous opacity monitoring (COMS) data from all battery stacks in CSV format (name file using a similar naming convention as: “FacilityID_BatteryID_Coke_Enc1_COMS_Minute_2-weeks.csv” for a two-week period that includes battery ID, time, recorded opacity, and a description of the instrument tags. For the same period, provide, using the provided template “Coke_Enc1_Operations_COMS_Minute_2-weeks.csv”, corresponding times of oven charging and pushing for each battery, including details of the type of coking taking place in each oven.</t>
  </si>
  <si>
    <t>Enclosure 1 - Part D. Coke By-product Battery Stack Opacity Data, Q3</t>
  </si>
  <si>
    <t>3. Please provide a reference to each state or local (S/L) rule that applies to battery stack continuous opacity monitoring (COMs) and describe procedures and practices that are used to comply with each S/L rule. Include any written SOPs or procedures.</t>
  </si>
  <si>
    <t>State/local Rule Citation for COMS</t>
  </si>
  <si>
    <t>Summary of COMS S/L requirements</t>
  </si>
  <si>
    <t>Summary of any S/L stipulated consequences for noncompliance</t>
  </si>
  <si>
    <t xml:space="preserve">Summary of S/L COMS practices to comply </t>
  </si>
  <si>
    <t>Filename of any written S/L COMS plan</t>
  </si>
  <si>
    <t>Enclosure 1 - Part D. Coke By-product Battery Stack Opacity Data, Q4</t>
  </si>
  <si>
    <t>4. Provide a description of the work practices, including oven and battery investigations, assessments, and/or O&amp;M practices, that are undertaken when triggered by high battery stack opacity, i.e., greater than the limit in the rule. Work practices also can be triggered by an SOP or O&amp;M plan, including federal, state, local, or facility SOPs. Describe how these work practices fit into any larger oven and/or battery O&amp;M plan. Provide any written SOPs or plans and include the filename in the table.</t>
  </si>
  <si>
    <t>Name and section of Work Practice SOP, O&amp;M program, or protocol that is triggered by high battery stack opacity</t>
  </si>
  <si>
    <t>Cite Rule Requiring SOP, O&amp;M Plan, or protocol for Opacity Exceedances</t>
  </si>
  <si>
    <t>Filename of SOP, O&amp;M Plan, or protocol (leave blank if none)</t>
  </si>
  <si>
    <t>Opacity (%) that triggers SOP / O&amp;M practices</t>
  </si>
  <si>
    <t>Opacity averaging time of trigger (minutes)</t>
  </si>
  <si>
    <t xml:space="preserve">Description of work practices, control devices, etc., required by SOP/O&amp;M/protocol program </t>
  </si>
  <si>
    <t>Enclosure 1 - Part D. Coke By-product Battery Stack Opacity Data, Q5</t>
  </si>
  <si>
    <t xml:space="preserve">5. For the past 3 years (or last 10 occurrences, whichever is less), list and describe the oven and battery O&amp;M work practices that were implemented in response to high battery stack opacity levels. </t>
  </si>
  <si>
    <t>Date of high opacity (and initiation of work practice, SOP, or protocol if different)</t>
  </si>
  <si>
    <t>Filename of SOP, O&amp;M Plan, or other written protocol and  citation for applicable requirement (leave blank if none)</t>
  </si>
  <si>
    <t xml:space="preserve">Opacity that triggered the action (%) </t>
  </si>
  <si>
    <t>Description of work practices initiated</t>
  </si>
  <si>
    <t>Date of completion of remedial actions</t>
  </si>
  <si>
    <t>Enclosure 1 - Part E. MISCELLANEOUS: EMERGENCY FLARES; COMMUNITY ISSUES; PRA, Q1</t>
  </si>
  <si>
    <t>1. Emergency Battery Flares</t>
  </si>
  <si>
    <t>How many flares are on each battery?</t>
  </si>
  <si>
    <t>How many flares at entire coke manufacturing plant?</t>
  </si>
  <si>
    <t>Do the battery flares have a continuously lit pilot flame or do the flares use an electronic igniter?</t>
  </si>
  <si>
    <t>If an igniter is used, what are the measures taken to ensure the ignitor works whenever needed?</t>
  </si>
  <si>
    <t>What is the maximum permitted gas velocity for each flare?</t>
  </si>
  <si>
    <t>Please provide the results of visible emission tests for each flare for the past full year.</t>
  </si>
  <si>
    <t>List all flare citations/NOV issued by state/local/EPA inspectors in last year.</t>
  </si>
  <si>
    <t>Enclosure 1 - Part E. MISCELLANEOUS: EMERGENCY FLARES; COMMUNITY ISSUES; PRA, Q2</t>
  </si>
  <si>
    <t xml:space="preserve">Please use the table below to list any issues with community via direct complaints, news stories, or otherwise about your coke manufacturing facility in the last 5 years. </t>
  </si>
  <si>
    <t>When (MM/DD/YYYY) were the complaints received?</t>
  </si>
  <si>
    <t>What did the complaints concern?</t>
  </si>
  <si>
    <t>Who were the complaints from, if know?</t>
  </si>
  <si>
    <r>
      <t xml:space="preserve">How was each compliant/issue resolved? </t>
    </r>
    <r>
      <rPr>
        <b/>
        <i/>
        <sz val="10"/>
        <color theme="1"/>
        <rFont val="Arial"/>
        <family val="2"/>
      </rPr>
      <t>Note: If the complaint was resolved in a consent decree listed in Part B above, please note here.</t>
    </r>
  </si>
  <si>
    <t>When (MM/DD/YYYY) was each complaint/issue resolved? If not resolved, put “ongoing”.</t>
  </si>
  <si>
    <t>Enclosure 1 - Part E. MISCELLANEOUS: EMERGENCY FLARES; COMMUNITY ISSUES; PRA, Q3</t>
  </si>
  <si>
    <r>
      <t xml:space="preserve">Review of part 61 subpart L burden ICR supporting statement for NESHAP for Coke By-Product Recovery Plants.
Please review the latest version of the supporting statement developed to fulfill the Paperwork Recovery Act (PRA) requirements for the NESHAP for Coke By-Product Recovery Plants. Under the PRA, the EPA tracks the time facilities spend attending to paperwork required by EPA rules.* The EPA updates the PRA estimates periodically. The latest (renewal concluded 02/23/2022) estimate for the paperwork requirements for 40 CFR, part 61, subpart L is provided with your answer file as an  Excel® spreadsheet. Use the answer columns provided in the spreadsheet for your estimates, if different than the EPA estimate. 
</t>
    </r>
    <r>
      <rPr>
        <b/>
        <i/>
        <sz val="10"/>
        <color rgb="FF000000"/>
        <rFont val="Arial"/>
        <family val="2"/>
      </rPr>
      <t xml:space="preserve">*PRA: In general, EPA standards typically require initial notifications, performance test reports, monitoring, and periodic reports by the owners/operators of the affected facilities. These notifications, reports, and records are essential in determining compliance, and are required of all affected facilities subject to EPA rules. The facility must establish and maintain records; make reports; install, use, and maintain monitoring equipment; use audit procedures; sample emissions in accordance with procedures or methods, at locations, intervals, and periods in the manner as the Administrator prescribes; and keep records on control equipment parameters, production variables or other indirect data when direct monitoring of emissions is impractical; submit compliance certifications in accordance with the rule requirements; and provide such other information as the Administrator may reasonably require. The owner/operator must maintain a file containing these documents and retain the file for at least five years following the generation date of such reports and records. </t>
    </r>
  </si>
  <si>
    <t>See '# Respondents &amp; Responses Calcs' tab</t>
  </si>
  <si>
    <t>See 'Respondent Burden (Subs L &amp; Y)' tab</t>
  </si>
  <si>
    <t>See 'Agency Burden (Subs L &amp; Y)' tab</t>
  </si>
  <si>
    <t>Number of Respondents</t>
  </si>
  <si>
    <t>Respondents That Submit Reports</t>
  </si>
  <si>
    <t>Respondents That Do Not Submit Any Reports</t>
  </si>
  <si>
    <t>Total Annual Responses</t>
  </si>
  <si>
    <t>Year</t>
  </si>
  <si>
    <r>
      <t>(A)
Number of New Respondents</t>
    </r>
    <r>
      <rPr>
        <vertAlign val="superscript"/>
        <sz val="10"/>
        <rFont val="Times New Roman"/>
        <family val="1"/>
      </rPr>
      <t>1</t>
    </r>
  </si>
  <si>
    <r>
      <t>(B)
Number of Existing Respondents</t>
    </r>
    <r>
      <rPr>
        <vertAlign val="superscript"/>
        <sz val="10"/>
        <rFont val="Times New Roman"/>
        <family val="1"/>
      </rPr>
      <t>2</t>
    </r>
  </si>
  <si>
    <t>(C)
Number of Existing  Respondents that keep records but do not submit reports</t>
  </si>
  <si>
    <t>(D)
Number of Existing Respondents That Are Also New Respondents</t>
  </si>
  <si>
    <t>(E)
Number of Respondents (E=A+B+C-D)</t>
  </si>
  <si>
    <t>(A)
Information Collection Activity</t>
  </si>
  <si>
    <t xml:space="preserve">(B)
Average Number of Respondents  </t>
  </si>
  <si>
    <t>(C)
Number of Responses</t>
  </si>
  <si>
    <t>(D)
Number of Existing Respondents That Keep Records But Do Not Submit Reports</t>
  </si>
  <si>
    <t>(E)
Total Annual Responses
E=(BxC)+D</t>
  </si>
  <si>
    <t>Subpart L</t>
  </si>
  <si>
    <t>Semiannual emissions report</t>
  </si>
  <si>
    <t xml:space="preserve">  Subtotal for subpart L</t>
  </si>
  <si>
    <t>Subpart Y</t>
  </si>
  <si>
    <t>Average</t>
  </si>
  <si>
    <t>Annual inspection report</t>
  </si>
  <si>
    <t>Supplemental delay report</t>
  </si>
  <si>
    <t xml:space="preserve">  Subtotal for subpart Y (rounded)</t>
  </si>
  <si>
    <t>Total</t>
  </si>
  <si>
    <t>Table 1: Annual Respondent Burden and Cost – NESHAP for Benzene Emission from Benzene Storage Vessels and Coke By-Product Recovery Plants (40 CFR Part 61, Subparts L and Y) (Renewal)</t>
  </si>
  <si>
    <t>Burden Item</t>
  </si>
  <si>
    <t>A</t>
  </si>
  <si>
    <t>D</t>
  </si>
  <si>
    <t>E</t>
  </si>
  <si>
    <t>F</t>
  </si>
  <si>
    <t>G</t>
  </si>
  <si>
    <t>H</t>
  </si>
  <si>
    <t>TECH</t>
  </si>
  <si>
    <t>Technical person-hours 
per occurrence</t>
  </si>
  <si>
    <t>No. of occurrences per respondent 
per year</t>
  </si>
  <si>
    <t>Technical person-hours per respondent 
per year 
(AxB)</t>
  </si>
  <si>
    <r>
      <t xml:space="preserve">Respondents per year </t>
    </r>
    <r>
      <rPr>
        <b/>
        <vertAlign val="superscript"/>
        <sz val="10"/>
        <rFont val="Times New Roman"/>
        <family val="1"/>
      </rPr>
      <t>a</t>
    </r>
  </si>
  <si>
    <t>Technical hours per year (CxD)</t>
  </si>
  <si>
    <t>Management hours per year  
(Ex0.05)</t>
  </si>
  <si>
    <t>Clerical hours per year 
(Ex0.10)</t>
  </si>
  <si>
    <r>
      <t xml:space="preserve">Total cost per year </t>
    </r>
    <r>
      <rPr>
        <b/>
        <vertAlign val="superscript"/>
        <sz val="10"/>
        <rFont val="Times New Roman"/>
        <family val="1"/>
      </rPr>
      <t>b</t>
    </r>
    <r>
      <rPr>
        <b/>
        <sz val="10"/>
        <rFont val="Times New Roman"/>
        <family val="1"/>
      </rPr>
      <t xml:space="preserve"> </t>
    </r>
  </si>
  <si>
    <t>MGMT</t>
  </si>
  <si>
    <t>CLER</t>
  </si>
  <si>
    <t>1.  Applications</t>
  </si>
  <si>
    <t>2.  Survey and Studies</t>
  </si>
  <si>
    <t>New sources</t>
  </si>
  <si>
    <t>3.  Reporting requirements</t>
  </si>
  <si>
    <t>Existing sources</t>
  </si>
  <si>
    <t>A. Familiarize with regulation requirements</t>
  </si>
  <si>
    <t>B. Required activities</t>
  </si>
  <si>
    <t>Initial performance test</t>
  </si>
  <si>
    <t>Repeat performance test</t>
  </si>
  <si>
    <r>
      <t xml:space="preserve">Annual maintenance inspection </t>
    </r>
    <r>
      <rPr>
        <vertAlign val="superscript"/>
        <sz val="10"/>
        <rFont val="Times New Roman"/>
        <family val="1"/>
      </rPr>
      <t>c</t>
    </r>
  </si>
  <si>
    <t>C.  Create information</t>
  </si>
  <si>
    <t>See 3B</t>
  </si>
  <si>
    <t>D.  Gather existing information</t>
  </si>
  <si>
    <t>See 3E</t>
  </si>
  <si>
    <t>E.  Write Report</t>
  </si>
  <si>
    <t>Notification of construction/reconstruction</t>
  </si>
  <si>
    <t>Notification of anticipated/actual startup</t>
  </si>
  <si>
    <t>Notification of initial performance test</t>
  </si>
  <si>
    <t>Notification of physical/operational chances</t>
  </si>
  <si>
    <r>
      <t xml:space="preserve">Semiannual emissions report </t>
    </r>
    <r>
      <rPr>
        <vertAlign val="superscript"/>
        <sz val="10"/>
        <rFont val="Times New Roman"/>
        <family val="1"/>
      </rPr>
      <t>d</t>
    </r>
  </si>
  <si>
    <t>Subtotal for Reporting Requirements</t>
  </si>
  <si>
    <t>4. Recordkeeping requirements</t>
  </si>
  <si>
    <t>See 3A</t>
  </si>
  <si>
    <t>B. Plan activities</t>
  </si>
  <si>
    <t>Maintenance plan</t>
  </si>
  <si>
    <t>C. Implement activities</t>
  </si>
  <si>
    <r>
      <t xml:space="preserve">File and maintain records </t>
    </r>
    <r>
      <rPr>
        <vertAlign val="superscript"/>
        <sz val="10"/>
        <rFont val="Times New Roman"/>
        <family val="1"/>
      </rPr>
      <t>e</t>
    </r>
  </si>
  <si>
    <r>
      <t xml:space="preserve">Performance evaluation for Method 21 </t>
    </r>
    <r>
      <rPr>
        <vertAlign val="superscript"/>
        <sz val="10"/>
        <rFont val="Times New Roman"/>
        <family val="1"/>
      </rPr>
      <t>f</t>
    </r>
  </si>
  <si>
    <t>D. Develop record system</t>
  </si>
  <si>
    <t>E. Time to enter information</t>
  </si>
  <si>
    <t>F. Time to train personnel</t>
  </si>
  <si>
    <t>G. Time for audits</t>
  </si>
  <si>
    <t>Subtotal for Recordkeeping Requirements</t>
  </si>
  <si>
    <t>ANNUAL BURDEN AND COST (SUBPART L) (ROUNDED)</t>
  </si>
  <si>
    <r>
      <t>Annual IFR internal inspections and EFR seal gap measurements</t>
    </r>
    <r>
      <rPr>
        <vertAlign val="superscript"/>
        <sz val="10"/>
        <rFont val="Times New Roman"/>
        <family val="1"/>
      </rPr>
      <t>g</t>
    </r>
  </si>
  <si>
    <t>See 3C</t>
  </si>
  <si>
    <t>See NSPS Kb</t>
  </si>
  <si>
    <t>Notification of performance test</t>
  </si>
  <si>
    <t>Report of performance test</t>
  </si>
  <si>
    <r>
      <t xml:space="preserve">Notification of control installation and refill at 1st IFR degassing </t>
    </r>
    <r>
      <rPr>
        <vertAlign val="superscript"/>
        <sz val="10"/>
        <rFont val="Times New Roman"/>
        <family val="1"/>
      </rPr>
      <t>g,h</t>
    </r>
  </si>
  <si>
    <t>Annual inspection reports</t>
  </si>
  <si>
    <r>
      <t xml:space="preserve">Supplemental delay report </t>
    </r>
    <r>
      <rPr>
        <vertAlign val="superscript"/>
        <sz val="10"/>
        <rFont val="Times New Roman"/>
        <family val="1"/>
      </rPr>
      <t>i</t>
    </r>
  </si>
  <si>
    <r>
      <t xml:space="preserve">Quarterly emissions report </t>
    </r>
    <r>
      <rPr>
        <vertAlign val="superscript"/>
        <sz val="10"/>
        <rFont val="Times New Roman"/>
        <family val="1"/>
      </rPr>
      <t>j</t>
    </r>
  </si>
  <si>
    <t>See 4C</t>
  </si>
  <si>
    <t>File and maintain records</t>
  </si>
  <si>
    <t>ANNUAL BURDEN AND COST (SUBPART Y) (ROUNDED)</t>
  </si>
  <si>
    <t>TOTAL ANNUAL BURDEN AND COST (SUBPARTS L and Y) (ROUNDED)</t>
  </si>
  <si>
    <t>Capital and O&amp;M Costs (see Section 6(b)(iii))</t>
  </si>
  <si>
    <r>
      <t>TOTAL (ROUNDED)</t>
    </r>
    <r>
      <rPr>
        <b/>
        <vertAlign val="superscript"/>
        <sz val="10"/>
        <rFont val="Times New Roman"/>
        <family val="1"/>
      </rPr>
      <t>k</t>
    </r>
  </si>
  <si>
    <t>hrs/response</t>
  </si>
  <si>
    <t>Assumptions:</t>
  </si>
  <si>
    <r>
      <rPr>
        <vertAlign val="superscript"/>
        <sz val="10"/>
        <rFont val="Times New Roman"/>
        <family val="1"/>
      </rPr>
      <t>a.</t>
    </r>
    <r>
      <rPr>
        <sz val="10"/>
        <rFont val="Times New Roman"/>
        <family val="1"/>
      </rPr>
      <t xml:space="preserve"> We have assumed that an average of 9 respondents per year will be subject to 40 CFR subpart L and an average of 4 respondents per year will be subject to 40 CFR subpart Y.  No new sources will become subject to the rule over the three-year ICR period.  Note that the burden for any new sources subject to subpart Y is included in the NSPS for storage vessels at 40 CFR part 60, subpart Kb.</t>
    </r>
  </si>
  <si>
    <r>
      <rPr>
        <vertAlign val="superscript"/>
        <sz val="10"/>
        <rFont val="Times New Roman"/>
        <family val="1"/>
      </rPr>
      <t>b.</t>
    </r>
    <r>
      <rPr>
        <sz val="10"/>
        <rFont val="Times New Roman"/>
        <family val="1"/>
      </rPr>
      <t xml:space="preserve"> This ICR uses the following labor rates: $120.27 for technical, $141.06 for managerial, and $58.67 for clerical labor.  These rates are from the United States Department of Labor, Bureau of Labor Statistics, June 2019, “Table 2. Civilian Workers, by occupational and industry group.”  The rates are from column 1, “Total compensation.”  The rates have been increased by 110 percent to account for the benefit packages available to those employed by private industry.</t>
    </r>
  </si>
  <si>
    <r>
      <rPr>
        <vertAlign val="superscript"/>
        <sz val="10"/>
        <rFont val="Times New Roman"/>
        <family val="1"/>
      </rPr>
      <t xml:space="preserve">c. </t>
    </r>
    <r>
      <rPr>
        <sz val="10"/>
        <rFont val="Times New Roman"/>
        <family val="1"/>
      </rPr>
      <t>We have assumed that each respondent will take 0.5 hours to complete the annual maintenance inspection.</t>
    </r>
  </si>
  <si>
    <r>
      <rPr>
        <vertAlign val="superscript"/>
        <sz val="10"/>
        <rFont val="Times New Roman"/>
        <family val="1"/>
      </rPr>
      <t xml:space="preserve">d. </t>
    </r>
    <r>
      <rPr>
        <sz val="10"/>
        <rFont val="Times New Roman"/>
        <family val="1"/>
      </rPr>
      <t>We have assumed that each respondent will take twelve hours twice per year to write semiannual emissions reports.</t>
    </r>
  </si>
  <si>
    <r>
      <rPr>
        <vertAlign val="superscript"/>
        <sz val="10"/>
        <rFont val="Times New Roman"/>
        <family val="1"/>
      </rPr>
      <t xml:space="preserve">e. </t>
    </r>
    <r>
      <rPr>
        <sz val="10"/>
        <rFont val="Times New Roman"/>
        <family val="1"/>
      </rPr>
      <t>We have assumed that each respondent will take thirty-three hours four times per year to file and maintain records.</t>
    </r>
  </si>
  <si>
    <t>Summary of Responded Burden and Costs (Rounded)</t>
  </si>
  <si>
    <r>
      <rPr>
        <vertAlign val="superscript"/>
        <sz val="10"/>
        <rFont val="Times New Roman"/>
        <family val="1"/>
      </rPr>
      <t xml:space="preserve">f. </t>
    </r>
    <r>
      <rPr>
        <sz val="10"/>
        <rFont val="Times New Roman"/>
        <family val="1"/>
      </rPr>
      <t>We have assumed that each respondent will take two hours twice per year to complete the performance evaluation for Method 21.</t>
    </r>
  </si>
  <si>
    <t>Standard</t>
  </si>
  <si>
    <t>Reporting (hr)</t>
  </si>
  <si>
    <t>Recordkeeping (hr)</t>
  </si>
  <si>
    <t>Total Burden Hours (hr)</t>
  </si>
  <si>
    <t>Total Burden Costs</t>
  </si>
  <si>
    <r>
      <rPr>
        <vertAlign val="superscript"/>
        <sz val="10"/>
        <rFont val="Times New Roman"/>
        <family val="1"/>
      </rPr>
      <t>g.</t>
    </r>
    <r>
      <rPr>
        <sz val="10"/>
        <rFont val="Times New Roman"/>
        <family val="1"/>
      </rPr>
      <t xml:space="preserve"> EFR - External Floating Roof. IFR - Internal Floating Roof. </t>
    </r>
  </si>
  <si>
    <r>
      <rPr>
        <vertAlign val="superscript"/>
        <sz val="10"/>
        <rFont val="Times New Roman"/>
        <family val="1"/>
      </rPr>
      <t xml:space="preserve">h. </t>
    </r>
    <r>
      <rPr>
        <sz val="10"/>
        <rFont val="Times New Roman"/>
        <family val="1"/>
      </rPr>
      <t>We believe that all vessels have been degassed and that all controls have been installed, as they were to be installed within ten years of promulgation.</t>
    </r>
  </si>
  <si>
    <r>
      <rPr>
        <vertAlign val="superscript"/>
        <sz val="10"/>
        <rFont val="Times New Roman"/>
        <family val="1"/>
      </rPr>
      <t xml:space="preserve">i. </t>
    </r>
    <r>
      <rPr>
        <sz val="10"/>
        <rFont val="Times New Roman"/>
        <family val="1"/>
      </rPr>
      <t>We have assumed that two percent of existing sources will request a delay of repair in the annual report.</t>
    </r>
  </si>
  <si>
    <r>
      <rPr>
        <vertAlign val="superscript"/>
        <sz val="10"/>
        <rFont val="Times New Roman"/>
        <family val="1"/>
      </rPr>
      <t xml:space="preserve">j. </t>
    </r>
    <r>
      <rPr>
        <sz val="10"/>
        <rFont val="Times New Roman"/>
        <family val="1"/>
      </rPr>
      <t>We have assumed that no sources will select the option for a fixed roof vented to a control device, and thus have no quarterly reports of excess emissions.</t>
    </r>
  </si>
  <si>
    <r>
      <rPr>
        <vertAlign val="superscript"/>
        <sz val="10"/>
        <rFont val="Times New Roman"/>
        <family val="1"/>
      </rPr>
      <t xml:space="preserve">k. </t>
    </r>
    <r>
      <rPr>
        <sz val="10"/>
        <rFont val="Times New Roman"/>
        <family val="1"/>
      </rPr>
      <t xml:space="preserve">Totals have been rounded to 3 significant figures. Figures may not add exactly due to rounding. </t>
    </r>
  </si>
  <si>
    <t>Table 2: Average Annual EPA Burden and Cost – NESHAP for Benzene Emission from Benzene Storage Vessels and Coke By-Product Recovery Plants (40 CFR Part 61, Subparts L and Y) (Renewal)</t>
  </si>
  <si>
    <t>Technical person-hours per occurrence</t>
  </si>
  <si>
    <t>No. of occurrences per respondent per year</t>
  </si>
  <si>
    <t>Technical hours per year 
(CxD)</t>
  </si>
  <si>
    <t>Management hours per year  (Ex0.05)</t>
  </si>
  <si>
    <r>
      <t xml:space="preserve">Total cost per year </t>
    </r>
    <r>
      <rPr>
        <b/>
        <vertAlign val="superscript"/>
        <sz val="10"/>
        <rFont val="Times New Roman"/>
        <family val="1"/>
      </rPr>
      <t>b</t>
    </r>
  </si>
  <si>
    <t>New plant</t>
  </si>
  <si>
    <t>Report review</t>
  </si>
  <si>
    <t>Notification of construction</t>
  </si>
  <si>
    <t>Notification of anticipated startup</t>
  </si>
  <si>
    <t>Notification of actual startup</t>
  </si>
  <si>
    <r>
      <t xml:space="preserve">Review semiannual excess emissions and exemption reports </t>
    </r>
    <r>
      <rPr>
        <vertAlign val="superscript"/>
        <sz val="10"/>
        <color theme="1"/>
        <rFont val="Times New Roman"/>
        <family val="1"/>
      </rPr>
      <t>c</t>
    </r>
  </si>
  <si>
    <t>ANNUAL BURDEN AND COST (SUBPART L, ROUNDED)</t>
  </si>
  <si>
    <r>
      <t xml:space="preserve">Notification of control installation and refill at 1st IFR degassing </t>
    </r>
    <r>
      <rPr>
        <vertAlign val="superscript"/>
        <sz val="10"/>
        <color theme="1"/>
        <rFont val="Times New Roman"/>
        <family val="1"/>
      </rPr>
      <t>d,e</t>
    </r>
  </si>
  <si>
    <r>
      <t xml:space="preserve">Supplemental delay report </t>
    </r>
    <r>
      <rPr>
        <vertAlign val="superscript"/>
        <sz val="10"/>
        <rFont val="Times New Roman"/>
        <family val="1"/>
      </rPr>
      <t>f</t>
    </r>
  </si>
  <si>
    <r>
      <t xml:space="preserve">Quarterly emissions report </t>
    </r>
    <r>
      <rPr>
        <vertAlign val="superscript"/>
        <sz val="10"/>
        <rFont val="Times New Roman"/>
        <family val="1"/>
      </rPr>
      <t>g</t>
    </r>
  </si>
  <si>
    <r>
      <t>TOTAL  (ROUNDED)</t>
    </r>
    <r>
      <rPr>
        <b/>
        <vertAlign val="superscript"/>
        <sz val="10"/>
        <rFont val="Times New Roman"/>
        <family val="1"/>
      </rPr>
      <t>h</t>
    </r>
  </si>
  <si>
    <r>
      <rPr>
        <vertAlign val="superscript"/>
        <sz val="10"/>
        <rFont val="Times New Roman"/>
        <family val="1"/>
      </rPr>
      <t xml:space="preserve">a. </t>
    </r>
    <r>
      <rPr>
        <sz val="10"/>
        <rFont val="Times New Roman"/>
        <family val="1"/>
      </rPr>
      <t>We have assumed that an average of 9 respondents per year will be subject to 40 CFR subpart L and an average of 4 respondents per year will be subject to 40 CFR subpart Y.  No new sources will become subject to the rule over the three-year ICR period.  Note that the burden for any new sources subject to subpart Y is included in the NSPS for storage vessels at 40 CFR part 60, subpart Kb.</t>
    </r>
  </si>
  <si>
    <r>
      <rPr>
        <vertAlign val="superscript"/>
        <sz val="10"/>
        <rFont val="Times New Roman"/>
        <family val="1"/>
      </rPr>
      <t xml:space="preserve">b. </t>
    </r>
    <r>
      <rPr>
        <sz val="10"/>
        <rFont val="Times New Roman"/>
        <family val="1"/>
      </rPr>
      <t>This ICR uses the following labor rates: $49.44 for technical, $66.62 for managerial, and $26.75 for clerical labor.  These rates are from the Office of Personnel Management (OPM), 2019 General Schedule, which excludes locality rates of pay.  The rates have been increased by 60 percent to account for the benefit packages available to government employees.</t>
    </r>
  </si>
  <si>
    <r>
      <rPr>
        <vertAlign val="superscript"/>
        <sz val="10"/>
        <rFont val="Times New Roman"/>
        <family val="1"/>
      </rPr>
      <t xml:space="preserve">c. </t>
    </r>
    <r>
      <rPr>
        <sz val="10"/>
        <rFont val="Times New Roman"/>
        <family val="1"/>
      </rPr>
      <t>We have assumed it will take the Agency four hours per respondent to review excess emissions and exemption reports twice per year.</t>
    </r>
  </si>
  <si>
    <t>Summary of Agency Burden and Costs (Rounded)</t>
  </si>
  <si>
    <r>
      <rPr>
        <vertAlign val="superscript"/>
        <sz val="10"/>
        <color theme="1"/>
        <rFont val="Times New Roman"/>
        <family val="1"/>
      </rPr>
      <t xml:space="preserve">d. </t>
    </r>
    <r>
      <rPr>
        <sz val="10"/>
        <color theme="1"/>
        <rFont val="Times New Roman"/>
        <family val="1"/>
      </rPr>
      <t>IFR - Internal Floating Roof</t>
    </r>
  </si>
  <si>
    <t>Total Burden Costs ($)</t>
  </si>
  <si>
    <r>
      <rPr>
        <vertAlign val="superscript"/>
        <sz val="10"/>
        <rFont val="Times New Roman"/>
        <family val="1"/>
      </rPr>
      <t xml:space="preserve">e. </t>
    </r>
    <r>
      <rPr>
        <sz val="10"/>
        <color theme="1"/>
        <rFont val="Times New Roman"/>
        <family val="1"/>
      </rPr>
      <t>We believe that all vessels have been degassed and that all controls have been installed, as they were to be installed within ten years of promulgation.</t>
    </r>
  </si>
  <si>
    <r>
      <rPr>
        <vertAlign val="superscript"/>
        <sz val="10"/>
        <rFont val="Times New Roman"/>
        <family val="1"/>
      </rPr>
      <t xml:space="preserve">f. </t>
    </r>
    <r>
      <rPr>
        <sz val="10"/>
        <rFont val="Times New Roman"/>
        <family val="1"/>
      </rPr>
      <t xml:space="preserve">We have assumed that two percent of existing sources will request a delay of repair in the annual </t>
    </r>
    <r>
      <rPr>
        <sz val="10"/>
        <color theme="1"/>
        <rFont val="Times New Roman"/>
        <family val="1"/>
      </rPr>
      <t>report.</t>
    </r>
  </si>
  <si>
    <r>
      <rPr>
        <vertAlign val="superscript"/>
        <sz val="10"/>
        <rFont val="Times New Roman"/>
        <family val="1"/>
      </rPr>
      <t xml:space="preserve">g. </t>
    </r>
    <r>
      <rPr>
        <sz val="10"/>
        <rFont val="Times New Roman"/>
        <family val="1"/>
      </rPr>
      <t>We have assumed that no sources will select the option for a fixed roof vented to a control device, and thus have no quarterly reports of excess emissions.</t>
    </r>
  </si>
  <si>
    <r>
      <rPr>
        <vertAlign val="superscript"/>
        <sz val="10"/>
        <rFont val="Times New Roman"/>
        <family val="1"/>
      </rPr>
      <t xml:space="preserve">h. </t>
    </r>
    <r>
      <rPr>
        <sz val="10"/>
        <rFont val="Times New Roman"/>
        <family val="1"/>
      </rPr>
      <t xml:space="preserve">Totals have been rounded to 3 significant figures. Figures may not add exactly due to rounding. </t>
    </r>
  </si>
  <si>
    <t xml:space="preserve">Appendix A </t>
  </si>
  <si>
    <t>Acronyms</t>
  </si>
  <si>
    <t>acfm</t>
  </si>
  <si>
    <t>actual cubic feet per minute</t>
  </si>
  <si>
    <t>atm</t>
  </si>
  <si>
    <t>atmospheres (unit of pressure)</t>
  </si>
  <si>
    <t>Btu/hr</t>
  </si>
  <si>
    <t>British thermal units per hour</t>
  </si>
  <si>
    <t>Btu/scf</t>
  </si>
  <si>
    <t>British thermal units per standard cubic foot</t>
  </si>
  <si>
    <t>BTX</t>
  </si>
  <si>
    <t>benzene, toluene, xylene</t>
  </si>
  <si>
    <t>CAA</t>
  </si>
  <si>
    <t>Clean Air Act</t>
  </si>
  <si>
    <t xml:space="preserve">coke oven gas </t>
  </si>
  <si>
    <t>confidential business information</t>
  </si>
  <si>
    <t>CBRP</t>
  </si>
  <si>
    <t>coke by-product recovery plant</t>
  </si>
  <si>
    <t>day/yr</t>
  </si>
  <si>
    <t>days per year</t>
  </si>
  <si>
    <t>°C</t>
  </si>
  <si>
    <t xml:space="preserve">degrees Celsius </t>
  </si>
  <si>
    <t>°F</t>
  </si>
  <si>
    <t>degrees Fahrenheit</t>
  </si>
  <si>
    <t>EPA</t>
  </si>
  <si>
    <t>U.S. Environmental Protection Agency</t>
  </si>
  <si>
    <t>ft</t>
  </si>
  <si>
    <t>foot or feet</t>
  </si>
  <si>
    <r>
      <t>ft</t>
    </r>
    <r>
      <rPr>
        <vertAlign val="superscript"/>
        <sz val="12"/>
        <color theme="1"/>
        <rFont val="Times New Roman"/>
        <family val="1"/>
      </rPr>
      <t>2</t>
    </r>
  </si>
  <si>
    <t>square feet</t>
  </si>
  <si>
    <r>
      <t>ft</t>
    </r>
    <r>
      <rPr>
        <vertAlign val="superscript"/>
        <sz val="12"/>
        <color theme="1"/>
        <rFont val="Times New Roman"/>
        <family val="1"/>
      </rPr>
      <t>3</t>
    </r>
  </si>
  <si>
    <t>cubic feet</t>
  </si>
  <si>
    <t>fpm</t>
  </si>
  <si>
    <r>
      <t>feet per minute (acfm divided by ft</t>
    </r>
    <r>
      <rPr>
        <vertAlign val="superscript"/>
        <sz val="12"/>
        <color theme="1"/>
        <rFont val="Times New Roman"/>
        <family val="1"/>
      </rPr>
      <t>2</t>
    </r>
    <r>
      <rPr>
        <sz val="12"/>
        <color theme="1"/>
        <rFont val="Times New Roman"/>
        <family val="1"/>
      </rPr>
      <t xml:space="preserve"> of filter area)</t>
    </r>
  </si>
  <si>
    <t>fps</t>
  </si>
  <si>
    <t>feet per second</t>
  </si>
  <si>
    <t>gal</t>
  </si>
  <si>
    <t>gallon</t>
  </si>
  <si>
    <t>g</t>
  </si>
  <si>
    <t>gram</t>
  </si>
  <si>
    <t>HAP</t>
  </si>
  <si>
    <t>hazardous air pollutants</t>
  </si>
  <si>
    <t>hr</t>
  </si>
  <si>
    <t>hour or hours</t>
  </si>
  <si>
    <t>hr/day</t>
  </si>
  <si>
    <t>hours per day</t>
  </si>
  <si>
    <t>in</t>
  </si>
  <si>
    <t>inch or inches</t>
  </si>
  <si>
    <t>lbs</t>
  </si>
  <si>
    <t>pounds</t>
  </si>
  <si>
    <t xml:space="preserve">LDAR </t>
  </si>
  <si>
    <t>leak detection and repair</t>
  </si>
  <si>
    <t>m</t>
  </si>
  <si>
    <t>meter</t>
  </si>
  <si>
    <t>maximum achievable control technology</t>
  </si>
  <si>
    <t>min</t>
  </si>
  <si>
    <t>minute or minutes</t>
  </si>
  <si>
    <t>MM btu/hr</t>
  </si>
  <si>
    <t>millions of British thermal units per hour</t>
  </si>
  <si>
    <t>MM scf</t>
  </si>
  <si>
    <t>millions of standard cubic feet</t>
  </si>
  <si>
    <t>NAICS</t>
  </si>
  <si>
    <t>North American Industry Classification System</t>
  </si>
  <si>
    <t>NESHAP</t>
  </si>
  <si>
    <t>National Emission Standards for Hazardous Air Pollutants</t>
  </si>
  <si>
    <t>O&amp;M</t>
  </si>
  <si>
    <t>operating and maintenance</t>
  </si>
  <si>
    <t>OAQPS</t>
  </si>
  <si>
    <t>Office of Air Quality Planning and Standards</t>
  </si>
  <si>
    <t>filterable particulate matter</t>
  </si>
  <si>
    <t>psia</t>
  </si>
  <si>
    <t>pounds per square inch absolute</t>
  </si>
  <si>
    <t>%</t>
  </si>
  <si>
    <t>percent</t>
  </si>
  <si>
    <t>s</t>
  </si>
  <si>
    <t>second or seconds</t>
  </si>
  <si>
    <t>source classification codes</t>
  </si>
  <si>
    <t>standard cubic feet</t>
  </si>
  <si>
    <t>scf/hr</t>
  </si>
  <si>
    <t>standard cubic feet per hour</t>
  </si>
  <si>
    <t>SOP</t>
  </si>
  <si>
    <t>standard operating procedures</t>
  </si>
  <si>
    <t>SOPL</t>
  </si>
  <si>
    <t>standard operating plan</t>
  </si>
  <si>
    <t>S/L</t>
  </si>
  <si>
    <t>state or local</t>
  </si>
  <si>
    <t>SPPD</t>
  </si>
  <si>
    <t>Sector Policies and Programs Division</t>
  </si>
  <si>
    <t>TDS</t>
  </si>
  <si>
    <t>total dissolved solids</t>
  </si>
  <si>
    <t>tpd</t>
  </si>
  <si>
    <t>tons (short) per day</t>
  </si>
  <si>
    <t>tph</t>
  </si>
  <si>
    <t>tons (short) per hour</t>
  </si>
  <si>
    <t>tpm</t>
  </si>
  <si>
    <t>tons (short) per month</t>
  </si>
  <si>
    <t>tpy</t>
  </si>
  <si>
    <t>tons (short) per year</t>
  </si>
  <si>
    <r>
      <t>units of measurement, (e.g., tons, gallons, ft</t>
    </r>
    <r>
      <rPr>
        <vertAlign val="superscript"/>
        <sz val="12"/>
        <color theme="1"/>
        <rFont val="Times New Roman"/>
        <family val="1"/>
      </rPr>
      <t>3</t>
    </r>
    <r>
      <rPr>
        <sz val="12"/>
        <color theme="1"/>
        <rFont val="Times New Roman"/>
        <family val="1"/>
      </rPr>
      <t xml:space="preserve">, etc.) </t>
    </r>
  </si>
  <si>
    <t>yr</t>
  </si>
  <si>
    <t>year</t>
  </si>
  <si>
    <t>Appendix B</t>
  </si>
  <si>
    <r>
      <t>Individual Air Pollutants/Parameters (and CAS No., where available)</t>
    </r>
    <r>
      <rPr>
        <sz val="12"/>
        <color theme="1"/>
        <rFont val="Times New Roman"/>
        <family val="1"/>
      </rPr>
      <t>   </t>
    </r>
  </si>
  <si>
    <t>Carbon Dioxide (124-38-9)</t>
  </si>
  <si>
    <t>Carbon Monoxide (630-08-0)</t>
  </si>
  <si>
    <t>Hydrogen Chloride (7647010)</t>
  </si>
  <si>
    <t>Hydrogen Cyanide (74908)</t>
  </si>
  <si>
    <t>Hydrogen Fluoride (7664393)</t>
  </si>
  <si>
    <t>Oxygen (7782-44-7)</t>
  </si>
  <si>
    <t xml:space="preserve">Particulate Matter, filterable </t>
  </si>
  <si>
    <r>
      <t>Particulate Matter</t>
    </r>
    <r>
      <rPr>
        <vertAlign val="subscript"/>
        <sz val="12"/>
        <color rgb="FF000000"/>
        <rFont val="Times New Roman"/>
        <family val="1"/>
      </rPr>
      <t>2.5</t>
    </r>
    <r>
      <rPr>
        <sz val="12"/>
        <color rgb="FF000000"/>
        <rFont val="Times New Roman"/>
        <family val="1"/>
      </rPr>
      <t>, condensable</t>
    </r>
  </si>
  <si>
    <r>
      <t>Particulate Matter</t>
    </r>
    <r>
      <rPr>
        <vertAlign val="subscript"/>
        <sz val="12"/>
        <color rgb="FF000000"/>
        <rFont val="Times New Roman"/>
        <family val="1"/>
      </rPr>
      <t>2.5</t>
    </r>
    <r>
      <rPr>
        <sz val="12"/>
        <color rgb="FF000000"/>
        <rFont val="Times New Roman"/>
        <family val="1"/>
      </rPr>
      <t>, filterable</t>
    </r>
  </si>
  <si>
    <t>Sulfur Dioxide (7446-09-5)</t>
  </si>
  <si>
    <t>Toluene-Soluble Organics</t>
  </si>
  <si>
    <t>Visible Emissions (leaks)</t>
  </si>
  <si>
    <t xml:space="preserve">HAP Metals (and CAS No.’s) </t>
  </si>
  <si>
    <t>Antimony (7440-36-0)</t>
  </si>
  <si>
    <t>Arsenic (7440-38-2)</t>
  </si>
  <si>
    <t>Beryllium (7440-41-7)</t>
  </si>
  <si>
    <t>Cadmium (7440-43-9)</t>
  </si>
  <si>
    <t xml:space="preserve">Chromium, Total (7440-47-3) </t>
  </si>
  <si>
    <t>Cobalt (7440-48-4)</t>
  </si>
  <si>
    <t>Lead (7439-92-1)</t>
  </si>
  <si>
    <t>Manganese (7439-96-5)</t>
  </si>
  <si>
    <t>Mercury (7439-97-6)</t>
  </si>
  <si>
    <t>Nickel (7440-02-0)</t>
  </si>
  <si>
    <t>Selenium (7782-49-2)</t>
  </si>
  <si>
    <t>Semi-volatile HAP (PAH) and CAS No.’s</t>
  </si>
  <si>
    <t>Acenaphthene (83-32-9)</t>
  </si>
  <si>
    <t>Acenaphthylene (208-96-8)</t>
  </si>
  <si>
    <t>Anthracene (120-12-7)</t>
  </si>
  <si>
    <t>Benz[a]anthracene (56-55-3)</t>
  </si>
  <si>
    <t>Benzo[a]pyrene (50-32-8)</t>
  </si>
  <si>
    <t>Benzo[b]fluoranthene (205-99-2)</t>
  </si>
  <si>
    <t>Benzo[g,h,i]perylene (191-24-2)</t>
  </si>
  <si>
    <t>Benzo[k]fluoranthene (207-08-9)</t>
  </si>
  <si>
    <t>Chrysene (218-01-9)</t>
  </si>
  <si>
    <t>Dibenz[a,h]anthracene (53-70-3)</t>
  </si>
  <si>
    <t>Fluoranthene (206-44-0)</t>
  </si>
  <si>
    <t>Fluorene (86-73-7)</t>
  </si>
  <si>
    <t>Indeno (1,2,3-cd) pyrene (193-39-5)</t>
  </si>
  <si>
    <t>Naphthalene (91-20-3)</t>
  </si>
  <si>
    <t>Phenanthrene (85-01-8)</t>
  </si>
  <si>
    <t>Perylene (198-55-0)</t>
  </si>
  <si>
    <t>Pyrene (129-00-0)</t>
  </si>
  <si>
    <t>Dioxins/Furans as 2,3,7,8-TCDD TEQs and CAS No.’s</t>
  </si>
  <si>
    <t>1,2,3,4,6,7,8-Heptachlorodibenzofuran (67562394)</t>
  </si>
  <si>
    <t>1,2,3,4,6,7,8-Heptachlorodibenzo-p-Dioxin (35822469)</t>
  </si>
  <si>
    <t>1,2,3,4,7,8,9-Heptachlorodibenzofuran (55673897)</t>
  </si>
  <si>
    <t>1,2,3,4,7,8-Hexachlorodibenzofuran (70648269)</t>
  </si>
  <si>
    <t>1,2,3,4,7,8-Hexachlorodibenzo-p-Dioxin (39227286)</t>
  </si>
  <si>
    <t>1,2,3,6,7,8-Hexachlorodibenzofuran (57117449)</t>
  </si>
  <si>
    <t>1,2,3,6,7,8-Hexachlorodibenzo-p-Dioxin (57653857)</t>
  </si>
  <si>
    <t>1,2,3,7,8,9-Hexachlorodibenzofuran (72918219)</t>
  </si>
  <si>
    <t>1,2,3,7,8,9-Hexachlorodibenzo-p-Dioxin (19408743)</t>
  </si>
  <si>
    <t>2,3,4,6,7,8-Hexachlorodibenzofuran (60851345)</t>
  </si>
  <si>
    <t>Octachlorodibenzo-p-Dioxin (3268879)</t>
  </si>
  <si>
    <t>1,2,3,7,8-Pentachlorodibenzofuran (57117416)</t>
  </si>
  <si>
    <t>1,2,3,7,8-Pentachlorodibenzo-p-Dioxin (40321764)</t>
  </si>
  <si>
    <t>2,3,4,7,8-Pentachlorodibenzofuran (57117314)</t>
  </si>
  <si>
    <t>2,3,7,8-Tetrachlorodibenzofuran (51207319)</t>
  </si>
  <si>
    <t>2,3,7,8-Tetrachlorodibenzo-p-Dioxin (1746016)</t>
  </si>
  <si>
    <t>Octachlorodibenzofuran (39001020)</t>
  </si>
  <si>
    <t xml:space="preserve">Speciated Volatile Organic HAP (VOHAP) </t>
  </si>
  <si>
    <t>Formaldehyde (50-00-0)</t>
  </si>
  <si>
    <t>Acrylonitrile (107-13-1)</t>
  </si>
  <si>
    <t>Benzene (71-43-2)</t>
  </si>
  <si>
    <r>
      <t>Bromoform</t>
    </r>
    <r>
      <rPr>
        <vertAlign val="superscript"/>
        <sz val="12"/>
        <color theme="1"/>
        <rFont val="Times New Roman"/>
        <family val="1"/>
      </rPr>
      <t>b</t>
    </r>
    <r>
      <rPr>
        <sz val="12"/>
        <color theme="1"/>
        <rFont val="Times New Roman"/>
        <family val="1"/>
      </rPr>
      <t xml:space="preserve"> (75-25-2)</t>
    </r>
  </si>
  <si>
    <r>
      <t>Bromomethane</t>
    </r>
    <r>
      <rPr>
        <vertAlign val="superscript"/>
        <sz val="12"/>
        <color theme="1"/>
        <rFont val="Times New Roman"/>
        <family val="1"/>
      </rPr>
      <t>a</t>
    </r>
    <r>
      <rPr>
        <sz val="12"/>
        <color theme="1"/>
        <rFont val="Times New Roman"/>
        <family val="1"/>
      </rPr>
      <t xml:space="preserve"> (74-83-9)</t>
    </r>
  </si>
  <si>
    <t>Carbon disulfide (75-15-0)</t>
  </si>
  <si>
    <t>Carbon tetrachloride (56-23-5)</t>
  </si>
  <si>
    <t>Chlorobenzene (108-90-7)</t>
  </si>
  <si>
    <r>
      <t>Chloroethane</t>
    </r>
    <r>
      <rPr>
        <vertAlign val="superscript"/>
        <sz val="12"/>
        <color theme="1"/>
        <rFont val="Times New Roman"/>
        <family val="1"/>
      </rPr>
      <t>a</t>
    </r>
    <r>
      <rPr>
        <sz val="12"/>
        <color theme="1"/>
        <rFont val="Times New Roman"/>
        <family val="1"/>
      </rPr>
      <t xml:space="preserve"> (75-00-3)</t>
    </r>
  </si>
  <si>
    <t>Chloroform (67-66-3)</t>
  </si>
  <si>
    <r>
      <t>Chloromethane</t>
    </r>
    <r>
      <rPr>
        <vertAlign val="superscript"/>
        <sz val="12"/>
        <color theme="1"/>
        <rFont val="Times New Roman"/>
        <family val="1"/>
      </rPr>
      <t>a</t>
    </r>
    <r>
      <rPr>
        <sz val="12"/>
        <color theme="1"/>
        <rFont val="Times New Roman"/>
        <family val="1"/>
      </rPr>
      <t xml:space="preserve"> (74-87-3)</t>
    </r>
  </si>
  <si>
    <t>1,2-Dichloroethane (107-06-2)</t>
  </si>
  <si>
    <t>1,1-Dichloroethene (75-35-4)</t>
  </si>
  <si>
    <t>1,2-Dichloropropane (78-87-5)</t>
  </si>
  <si>
    <r>
      <t>Ethylbenzene</t>
    </r>
    <r>
      <rPr>
        <vertAlign val="superscript"/>
        <sz val="12"/>
        <color theme="1"/>
        <rFont val="Times New Roman"/>
        <family val="1"/>
      </rPr>
      <t>b</t>
    </r>
    <r>
      <rPr>
        <sz val="12"/>
        <color theme="1"/>
        <rFont val="Times New Roman"/>
        <family val="1"/>
      </rPr>
      <t xml:space="preserve"> (100-41-4)</t>
    </r>
  </si>
  <si>
    <t>Iodomethane (74-88-4)</t>
  </si>
  <si>
    <t>Methylene chloride (75-09-2)</t>
  </si>
  <si>
    <r>
      <t>Styrene</t>
    </r>
    <r>
      <rPr>
        <vertAlign val="superscript"/>
        <sz val="12"/>
        <color theme="1"/>
        <rFont val="Times New Roman"/>
        <family val="1"/>
      </rPr>
      <t>b</t>
    </r>
    <r>
      <rPr>
        <sz val="12"/>
        <color theme="1"/>
        <rFont val="Times New Roman"/>
        <family val="1"/>
      </rPr>
      <t xml:space="preserve"> (100-42-5)</t>
    </r>
  </si>
  <si>
    <r>
      <t>1,1,2,2-Tetrachloroethane</t>
    </r>
    <r>
      <rPr>
        <vertAlign val="superscript"/>
        <sz val="12"/>
        <color theme="1"/>
        <rFont val="Times New Roman"/>
        <family val="1"/>
      </rPr>
      <t>b</t>
    </r>
    <r>
      <rPr>
        <sz val="12"/>
        <color theme="1"/>
        <rFont val="Times New Roman"/>
        <family val="1"/>
      </rPr>
      <t xml:space="preserve"> (79-34-5)</t>
    </r>
  </si>
  <si>
    <t>Tetrachloroethene (127-18-4)</t>
  </si>
  <si>
    <t>Toluene (108-88-3)</t>
  </si>
  <si>
    <t>1,1,1-Trichloroethane (71-55-6)</t>
  </si>
  <si>
    <t>1,1,2-Trichloroethane (79-00-5)</t>
  </si>
  <si>
    <t>Trichloroethene (79-01-6)</t>
  </si>
  <si>
    <r>
      <t>Vinyl chloride</t>
    </r>
    <r>
      <rPr>
        <vertAlign val="superscript"/>
        <sz val="12"/>
        <color theme="1"/>
        <rFont val="Times New Roman"/>
        <family val="1"/>
      </rPr>
      <t>a</t>
    </r>
    <r>
      <rPr>
        <sz val="12"/>
        <color theme="1"/>
        <rFont val="Times New Roman"/>
        <family val="1"/>
      </rPr>
      <t xml:space="preserve"> (75-01-4)</t>
    </r>
  </si>
  <si>
    <r>
      <t>Xylenes</t>
    </r>
    <r>
      <rPr>
        <vertAlign val="superscript"/>
        <sz val="12"/>
        <color theme="1"/>
        <rFont val="Times New Roman"/>
        <family val="1"/>
      </rPr>
      <t>b</t>
    </r>
    <r>
      <rPr>
        <sz val="12"/>
        <color theme="1"/>
        <rFont val="Times New Roman"/>
        <family val="1"/>
      </rPr>
      <t xml:space="preserve"> (1330-20-7)</t>
    </r>
  </si>
  <si>
    <r>
      <t>a</t>
    </r>
    <r>
      <rPr>
        <sz val="12"/>
        <color theme="1"/>
        <rFont val="Times New Roman"/>
        <family val="1"/>
      </rPr>
      <t xml:space="preserve"> Boiling point of this compound is below 30˚C</t>
    </r>
  </si>
  <si>
    <r>
      <t>b</t>
    </r>
    <r>
      <rPr>
        <sz val="12"/>
        <color theme="1"/>
        <rFont val="Times New Roman"/>
        <family val="1"/>
      </rPr>
      <t xml:space="preserve"> Boiling point of this compound is above 120˚C</t>
    </r>
  </si>
  <si>
    <t>Appendix C</t>
  </si>
  <si>
    <t xml:space="preserve">SCC List </t>
  </si>
  <si>
    <t>https://sor-scc-api.epa.gov/sccwebservices/sccsearch/</t>
  </si>
  <si>
    <t>SCC level one</t>
  </si>
  <si>
    <t>SCC level two</t>
  </si>
  <si>
    <t>SCC level three</t>
  </si>
  <si>
    <t>SCC level four</t>
  </si>
  <si>
    <t>suggested</t>
  </si>
  <si>
    <t>Appendix D</t>
  </si>
  <si>
    <r>
      <t xml:space="preserve">Emission </t>
    </r>
    <r>
      <rPr>
        <b/>
        <sz val="12"/>
        <color rgb="FF000000"/>
        <rFont val="Times New Roman"/>
        <family val="1"/>
      </rPr>
      <t>Source</t>
    </r>
    <r>
      <rPr>
        <b/>
        <sz val="12"/>
        <color theme="1"/>
        <rFont val="Times New Roman"/>
        <family val="1"/>
      </rPr>
      <t xml:space="preserve"> (specify)</t>
    </r>
  </si>
  <si>
    <t>Q74</t>
  </si>
  <si>
    <t>b. fabric filter (portable)</t>
  </si>
  <si>
    <t xml:space="preserve">g. push/charge machine with controls </t>
  </si>
  <si>
    <t xml:space="preserve">Q87 d. i. </t>
  </si>
  <si>
    <t>1. Ion specific electrode monitoring</t>
  </si>
  <si>
    <t>2. pH</t>
  </si>
  <si>
    <t>3. Conductivity</t>
  </si>
  <si>
    <t>4. Other (specify)</t>
  </si>
  <si>
    <t>Coke 2022 Section 114 Information Collection Request Enclosure 1 - Questionnaire Answer File</t>
  </si>
  <si>
    <r>
      <t>Calculation Method</t>
    </r>
    <r>
      <rPr>
        <b/>
        <vertAlign val="superscript"/>
        <sz val="10"/>
        <color rgb="FF000000"/>
        <rFont val="Arial"/>
        <family val="2"/>
      </rPr>
      <t>5</t>
    </r>
  </si>
  <si>
    <t>ABC Coke</t>
  </si>
  <si>
    <t>Alabama By-products Corporation</t>
  </si>
  <si>
    <t>No</t>
  </si>
  <si>
    <t>4-07-0001-05</t>
  </si>
  <si>
    <t>Yes</t>
  </si>
  <si>
    <t>40 CFR 60 Subpart PP</t>
  </si>
  <si>
    <t>Leaks from Coke by-Products recovery Plant Equipment" Part 8.26</t>
  </si>
  <si>
    <t>005, 034</t>
  </si>
  <si>
    <t>air</t>
  </si>
  <si>
    <t>"Emissions From Coke By-Products Recovery Plant Coke Oven Gas Bleeder" Part 8.27</t>
  </si>
  <si>
    <t>005. 034</t>
  </si>
  <si>
    <t>"Visible Emissions" Part 6.1</t>
  </si>
  <si>
    <t>"Fugitive Emissions" Part 6.4</t>
  </si>
  <si>
    <t>VOC</t>
  </si>
  <si>
    <t>TSP</t>
  </si>
  <si>
    <t>BENZENE</t>
  </si>
  <si>
    <t>BUTADIENE</t>
  </si>
  <si>
    <t>PHENOL</t>
  </si>
  <si>
    <t>STYRENE</t>
  </si>
  <si>
    <t>TOLUENE</t>
  </si>
  <si>
    <t>XYLENES</t>
  </si>
  <si>
    <t>ETHYL BENZENE</t>
  </si>
  <si>
    <t>CARBON DISULFIDE</t>
  </si>
  <si>
    <t>CARBONYL SULFIDE</t>
  </si>
  <si>
    <t>HYDROGEN FLUORIDE</t>
  </si>
  <si>
    <t>HYDROGEN SULFIDE</t>
  </si>
  <si>
    <t>NAPHTHALENE</t>
  </si>
  <si>
    <t>DIBENZOFURANS</t>
  </si>
  <si>
    <t>ETHYLENE</t>
  </si>
  <si>
    <t>PROPYLENE</t>
  </si>
  <si>
    <t xml:space="preserve">SEE QUESTION 16-C ON FLASH </t>
  </si>
  <si>
    <t>DRIVE  - REDUNDANT QUESTION</t>
  </si>
  <si>
    <t>YES</t>
  </si>
  <si>
    <t>ABC COKE</t>
  </si>
  <si>
    <t xml:space="preserve"> </t>
  </si>
  <si>
    <t xml:space="preserve">  </t>
  </si>
  <si>
    <t>001-BOILER 9</t>
  </si>
  <si>
    <t>002 COKE BATTERY 6</t>
  </si>
  <si>
    <t>003 COKE BATTERY 5</t>
  </si>
  <si>
    <t>004 COKE BATTERY 1</t>
  </si>
  <si>
    <t>005 COKE BYPRODUCTS PLANT</t>
  </si>
  <si>
    <t>007 BATTERIES 5 &amp;6 UNDERFIRE STACK</t>
  </si>
  <si>
    <t>008  WILPUTTE BATTERY UNDERFIRE STACK</t>
  </si>
  <si>
    <t>018 SOUTH COKE BATTERY 1A QUENCH TOWER</t>
  </si>
  <si>
    <t>019 BOILER 8</t>
  </si>
  <si>
    <t>020 BOILER 7</t>
  </si>
  <si>
    <t>024 NORTH COKE QUENCH TOWER</t>
  </si>
  <si>
    <t>031 EXCESS COKE OVEN GAS FLARE</t>
  </si>
  <si>
    <t>032 COKE PUSHING EMISSIONS CONTROL BAG-</t>
  </si>
  <si>
    <t>HOUSES</t>
  </si>
  <si>
    <t>034 AMMONIUM SULFATE MANUFACTURE</t>
  </si>
  <si>
    <t>035 GENERATOR #1</t>
  </si>
  <si>
    <t>036 GENERATOR #2</t>
  </si>
  <si>
    <t>SEE FOLDER 16-C LOCATED ON FLASH</t>
  </si>
  <si>
    <t>DRIVE</t>
  </si>
  <si>
    <t>EXTENDED</t>
  </si>
  <si>
    <t>Battery 1</t>
  </si>
  <si>
    <t>Battery 5</t>
  </si>
  <si>
    <t>Battery 6</t>
  </si>
  <si>
    <t>North Quench Tower</t>
  </si>
  <si>
    <t>South Quench Tower</t>
  </si>
  <si>
    <t>Underfire Stack 4</t>
  </si>
  <si>
    <t>Underfire Stack 1</t>
  </si>
  <si>
    <t>Beckers Baghouse</t>
  </si>
  <si>
    <t>South Wilputte Baghouse</t>
  </si>
  <si>
    <t>North Wilputte Baghouse</t>
  </si>
  <si>
    <t>Battery 1, 004</t>
  </si>
  <si>
    <t>Battery 6, 002</t>
  </si>
  <si>
    <t>Battery 5, 003</t>
  </si>
  <si>
    <t>Battery 5 and 6, 002, 003</t>
  </si>
  <si>
    <t>Battery 1, 005</t>
  </si>
  <si>
    <t>NEI18349</t>
  </si>
  <si>
    <t>operating</t>
  </si>
  <si>
    <t>004</t>
  </si>
  <si>
    <t>003</t>
  </si>
  <si>
    <t>007</t>
  </si>
  <si>
    <t>008</t>
  </si>
  <si>
    <t>002</t>
  </si>
  <si>
    <t>024</t>
  </si>
  <si>
    <t>018</t>
  </si>
  <si>
    <t>032</t>
  </si>
  <si>
    <t>425 Tons</t>
  </si>
  <si>
    <t>493 Tons</t>
  </si>
  <si>
    <t>TBD</t>
  </si>
  <si>
    <t>Green pushes are not a metric that are tracked.</t>
  </si>
  <si>
    <t>900 Hunstville Ave</t>
  </si>
  <si>
    <t>Tarrant</t>
  </si>
  <si>
    <t>AL</t>
  </si>
  <si>
    <t>Birmingham</t>
  </si>
  <si>
    <t>N</t>
  </si>
  <si>
    <t>Drummond Co., Inc.</t>
  </si>
  <si>
    <t>P.O. Box 10246</t>
  </si>
  <si>
    <t>Jay Cornelius</t>
  </si>
  <si>
    <t>Manager of Environmental Control</t>
  </si>
  <si>
    <t>205-849-1342</t>
  </si>
  <si>
    <t>jcornelius@abccoke.com</t>
  </si>
  <si>
    <t>6 a.m to 2 p.m.</t>
  </si>
  <si>
    <t>See above</t>
  </si>
  <si>
    <t>approx. 5000</t>
  </si>
  <si>
    <t>Drummond Co</t>
  </si>
  <si>
    <t>approx 300</t>
  </si>
  <si>
    <t>900 Hunstvile Ave</t>
  </si>
  <si>
    <t>35217BCCKDRAILR</t>
  </si>
  <si>
    <t>002, 003</t>
  </si>
  <si>
    <t>12 tons</t>
  </si>
  <si>
    <t>8.76 tons</t>
  </si>
  <si>
    <t>point</t>
  </si>
  <si>
    <t>fugitive</t>
  </si>
  <si>
    <t>average 31 per day on both 5 and 6</t>
  </si>
  <si>
    <t>average 55 per day on Wilputte</t>
  </si>
  <si>
    <t>26.6 hours</t>
  </si>
  <si>
    <t>larry car</t>
  </si>
  <si>
    <t>003, 002</t>
  </si>
  <si>
    <t>Wilputte</t>
  </si>
  <si>
    <t>Beckers</t>
  </si>
  <si>
    <t>47'-1-3/4"</t>
  </si>
  <si>
    <t xml:space="preserve">42' 4" </t>
  </si>
  <si>
    <t>16"</t>
  </si>
  <si>
    <t>13' 6"</t>
  </si>
  <si>
    <t>16' 5"</t>
  </si>
  <si>
    <t>coke oven gas</t>
  </si>
  <si>
    <t>coal type</t>
  </si>
  <si>
    <t>coal misture</t>
  </si>
  <si>
    <t>VOC content</t>
  </si>
  <si>
    <t>production load</t>
  </si>
  <si>
    <t>Five Mile Creek</t>
  </si>
  <si>
    <t>not recorded</t>
  </si>
  <si>
    <t>cypress baffles</t>
  </si>
  <si>
    <t>redwood baffles</t>
  </si>
  <si>
    <t>slot wood baffles</t>
  </si>
  <si>
    <t>baffles</t>
  </si>
  <si>
    <t>no</t>
  </si>
  <si>
    <t>foundry coke by-products plant</t>
  </si>
  <si>
    <t>See attachments</t>
  </si>
  <si>
    <t>3424199 and 33111</t>
  </si>
  <si>
    <t>baghouses</t>
  </si>
  <si>
    <t>control device</t>
  </si>
  <si>
    <t>207 ft</t>
  </si>
  <si>
    <t>200 ft</t>
  </si>
  <si>
    <t>14''</t>
  </si>
  <si>
    <t>11' 6''</t>
  </si>
  <si>
    <t>approx 2,144 tons</t>
  </si>
  <si>
    <t>cuft</t>
  </si>
  <si>
    <t>CEMs</t>
  </si>
  <si>
    <t>Battery 1 Lighthawk-Opacity</t>
  </si>
  <si>
    <t>continous emissions monitoring</t>
  </si>
  <si>
    <t>opacity</t>
  </si>
  <si>
    <t>particulate</t>
  </si>
  <si>
    <t>CO2, Nox</t>
  </si>
  <si>
    <t>boilers-steam production</t>
  </si>
  <si>
    <t>underfire stack</t>
  </si>
  <si>
    <t>pushing</t>
  </si>
  <si>
    <t>tar</t>
  </si>
  <si>
    <t>light oil</t>
  </si>
  <si>
    <t>Wilputte/Battery 1</t>
  </si>
  <si>
    <t>Beckers/Battery 5</t>
  </si>
  <si>
    <t>Beckers/Battery 6</t>
  </si>
  <si>
    <t>Wilputte Battery 1</t>
  </si>
  <si>
    <t>Beckers Battery 5</t>
  </si>
  <si>
    <t>n/a</t>
  </si>
  <si>
    <t>unknown frequency-rare event only operating in emergencies</t>
  </si>
  <si>
    <t>see attachment for flare specs</t>
  </si>
  <si>
    <t>continuously lit pilot flame</t>
  </si>
  <si>
    <t>1-Primary Cooler Sump</t>
  </si>
  <si>
    <t>2-Flushing Liquor Tank</t>
  </si>
  <si>
    <t>3-Flushing Liquor Decanters</t>
  </si>
  <si>
    <t>4-Primary Coolers</t>
  </si>
  <si>
    <t>5-Exhausters</t>
  </si>
  <si>
    <t>6-Seal Pots</t>
  </si>
  <si>
    <t>7-Tar Storage</t>
  </si>
  <si>
    <t>8-Excess Flushing Liquor Tnak</t>
  </si>
  <si>
    <t>9-Ammonia Stills</t>
  </si>
  <si>
    <t>10-Still Waste</t>
  </si>
  <si>
    <t>11-Ammonia Absorber</t>
  </si>
  <si>
    <t>12-Final Cooler</t>
  </si>
  <si>
    <t>13-Wilputte Decanter</t>
  </si>
  <si>
    <t>14-Dirty Water Sump</t>
  </si>
  <si>
    <t>15-Wash Oil Decanter</t>
  </si>
  <si>
    <t>16-Light Oil Still</t>
  </si>
  <si>
    <t>17-Crude residue Still</t>
  </si>
  <si>
    <t xml:space="preserve">18-Purifer </t>
  </si>
  <si>
    <t>19-Drain Collection Sump</t>
  </si>
  <si>
    <t>20-Benzol Washer</t>
  </si>
  <si>
    <t>21-F.C. Decanter</t>
  </si>
  <si>
    <t>22-Wet Surface Air Cooler</t>
  </si>
  <si>
    <t>23-Gas Holder</t>
  </si>
  <si>
    <t>24-BTX Decanter</t>
  </si>
  <si>
    <t>25-Plant Flare</t>
  </si>
  <si>
    <t>26-Light Oil Storage</t>
  </si>
  <si>
    <t>27-Flushing Liquor to Batteries</t>
  </si>
  <si>
    <t>28- COG to By-products</t>
  </si>
  <si>
    <t>exhausters</t>
  </si>
  <si>
    <t>p.c. sump</t>
  </si>
  <si>
    <t>seal pots</t>
  </si>
  <si>
    <t>tar storage</t>
  </si>
  <si>
    <t>ammonia stills</t>
  </si>
  <si>
    <t>still waste</t>
  </si>
  <si>
    <t>ammonia absorber</t>
  </si>
  <si>
    <t>final cooler</t>
  </si>
  <si>
    <t>wilputte decanter</t>
  </si>
  <si>
    <t>dirty water sump</t>
  </si>
  <si>
    <t>wash oil decanter</t>
  </si>
  <si>
    <t>light oil still</t>
  </si>
  <si>
    <t>crude residue still</t>
  </si>
  <si>
    <t>purifier</t>
  </si>
  <si>
    <t>benzol washers</t>
  </si>
  <si>
    <t>gas holders</t>
  </si>
  <si>
    <t>btx decanter</t>
  </si>
  <si>
    <t>flare</t>
  </si>
  <si>
    <t>light oil storage</t>
  </si>
  <si>
    <t>light oil production and storage</t>
  </si>
  <si>
    <t>Gas Cleaning Process</t>
  </si>
  <si>
    <t>leaks</t>
  </si>
  <si>
    <t>collector main</t>
  </si>
  <si>
    <t>seal pots, tar precipitators</t>
  </si>
  <si>
    <t>Ammonia sulfate production</t>
  </si>
  <si>
    <t xml:space="preserve">Flaring clean coke oven gas </t>
  </si>
  <si>
    <t>stores light oil</t>
  </si>
  <si>
    <t>light oil to trucks</t>
  </si>
  <si>
    <t xml:space="preserve">de-benzolized wash oil is pumped here to separate wash oil from water and sludge. </t>
  </si>
  <si>
    <t>remove light oil from COG</t>
  </si>
  <si>
    <t>wash oil sludge is fed from the wash oil decanter. Sludge is drained off to the nap sump</t>
  </si>
  <si>
    <t>cools process water</t>
  </si>
  <si>
    <t xml:space="preserve">light oil </t>
  </si>
  <si>
    <t>process water</t>
  </si>
  <si>
    <t>west surface air cooler</t>
  </si>
  <si>
    <t>stormwater</t>
  </si>
  <si>
    <t>flushing decanters</t>
  </si>
  <si>
    <t>seal pots, f.l. decanters</t>
  </si>
  <si>
    <t>tar cars</t>
  </si>
  <si>
    <t>flushing liquor from collection main</t>
  </si>
  <si>
    <t>flushing liquor decanters</t>
  </si>
  <si>
    <t>water going from the ammonia still to the waste water treatment plant</t>
  </si>
  <si>
    <t>monthly benzene sampling</t>
  </si>
  <si>
    <t>Separate the wash oil from the water in order to recover wash oil</t>
  </si>
  <si>
    <t>collects water and residue from light oil system and pumps to flushing liquor return line-secondary oil from CRC</t>
  </si>
  <si>
    <t>collects oil and water from the middle ditch and other sources and pumps to the wilputte decanter</t>
  </si>
  <si>
    <t xml:space="preserve">wash oil to the light oil still </t>
  </si>
  <si>
    <t>water and residue from light oil system and pumps</t>
  </si>
  <si>
    <t>leaks and tar loading</t>
  </si>
  <si>
    <t>vapor recovery system and LDAR</t>
  </si>
  <si>
    <t>daily method 9 readings</t>
  </si>
  <si>
    <t>store light oil before trucks come to get product</t>
  </si>
  <si>
    <t>LDAR program, Vapor recovery system, loading practices</t>
  </si>
  <si>
    <t>wash oil to benzol washers</t>
  </si>
  <si>
    <t>LDAR program</t>
  </si>
  <si>
    <t>light oil to crude residue still</t>
  </si>
  <si>
    <t>wash oil form various sources</t>
  </si>
  <si>
    <t>holds clean coke oven gas for the flare</t>
  </si>
  <si>
    <t>LDAR Program</t>
  </si>
  <si>
    <t xml:space="preserve">LDAR program </t>
  </si>
  <si>
    <t>clean coke oven gas to be used in boiler and excess gas flared</t>
  </si>
  <si>
    <t>coke oven gas from the ammonia absorber</t>
  </si>
  <si>
    <t>coke oven gas to the benzol washers</t>
  </si>
  <si>
    <t>final cooling process of the coke oven gas, takes tar and other impurities out of the gas</t>
  </si>
  <si>
    <t>LDAR program. Baghouse system</t>
  </si>
  <si>
    <t>coke oven gas from the tar precipitators</t>
  </si>
  <si>
    <t>coke oven gas to final cooler- produced ammonia sulfate</t>
  </si>
  <si>
    <t>primary coolers</t>
  </si>
  <si>
    <t>COG from the ovens to by-products</t>
  </si>
  <si>
    <t>Flushing liquor to batteries</t>
  </si>
  <si>
    <t>Flushing liquor</t>
  </si>
  <si>
    <t>cool gas by spraying with liquor, liquor cools gas . The excess liquor and tar goes to flushing liquor decanters to be processed further.</t>
  </si>
  <si>
    <t>tar and liquor drop out and drain to the south exhauster seal pot</t>
  </si>
  <si>
    <t>light oil from light oil still</t>
  </si>
  <si>
    <t>COG is pulled off the batteries through the collector main into the primary coolers</t>
  </si>
  <si>
    <t>daily inspections of the collector main</t>
  </si>
  <si>
    <t>coke oven gas to by-products</t>
  </si>
  <si>
    <t>coke oven gas off the batteries</t>
  </si>
  <si>
    <t>separate tar from liquor</t>
  </si>
  <si>
    <t>burn off excess clean coke oven gas</t>
  </si>
  <si>
    <t>waste water treatment</t>
  </si>
  <si>
    <t>discharge into five mile creek</t>
  </si>
  <si>
    <t>various sampling as required by our NPDES Permit AL0003417</t>
  </si>
  <si>
    <t>NPDES Permit AL0003417</t>
  </si>
  <si>
    <t>process water from by-products processes</t>
  </si>
  <si>
    <t>water to five mile creek</t>
  </si>
  <si>
    <t xml:space="preserve">leaks; vent capture </t>
  </si>
  <si>
    <t xml:space="preserve">leaks; vent capture  </t>
  </si>
  <si>
    <t>leaks; vent capture</t>
  </si>
  <si>
    <t>29- Waste water treatment plant</t>
  </si>
  <si>
    <t>Enhanced LDAR Procedure FINAL</t>
  </si>
  <si>
    <t>The ABC Coke Site is required by both local and federal regulations to follow a 
leak detection and repair (LDAR) program to reduce Volatile Organic Compounds 
(VOC) and Hazardous Air Pollutants (HAPs) emissions from equipment leaks. 
ABC Coke has had a Leak Detection Program in place since 2007. As part of 
ongoing improvements to operations, this Enhanced LDAR Program was 
developed; increasing the scope, intensity, and data management abilities, adding 
formal procedures for tracking changes, logging of data, and creation of an LDAR 
database. The Enhanced LDAR Program is limited to the By-Products Unit (By Products) and provides a general description of all applicable LDAR requirements, 
LDAR organization and procedures</t>
  </si>
  <si>
    <t>separate the flushing liquor and tar as it received from the battery collector main and various other sources</t>
  </si>
  <si>
    <t>40 CFR 61 subpart L, method 9 daily</t>
  </si>
  <si>
    <t>Consent Decree in case 2:19-cv-00240-AKK, Document 36, Filed 01/25/21</t>
  </si>
  <si>
    <t>to pull the gas from the batteries and push thru by-products to be cooled and cleaned so the batteries and the boilers can reuse the gas and excess goes to the flare to be burned off</t>
  </si>
  <si>
    <t>enclosed</t>
  </si>
  <si>
    <t>enclosed system</t>
  </si>
  <si>
    <t>enclosed, LDAR program</t>
  </si>
  <si>
    <t>flushing liquor from flushing liquor decanter</t>
  </si>
  <si>
    <t>waste water treatment plant</t>
  </si>
  <si>
    <t>wash oil and water from the final cooler, stormwater</t>
  </si>
  <si>
    <t>flushing liquor from the excess f.l holding tank</t>
  </si>
  <si>
    <t xml:space="preserve">flushing liquor from f.l. circulation </t>
  </si>
  <si>
    <t>removal of ammonia and liquor before it goes to waste water treatment plant</t>
  </si>
  <si>
    <t>flushing liquor to ammonia stills</t>
  </si>
  <si>
    <t>Waste Water Treatment Plant</t>
  </si>
  <si>
    <t xml:space="preserve">40 CFR Part 61 subpart L </t>
  </si>
  <si>
    <t xml:space="preserve">41 CFR Part 61 subpart L </t>
  </si>
  <si>
    <t xml:space="preserve">42 CFR Part 61 subpart L </t>
  </si>
  <si>
    <t xml:space="preserve">43 CFR Part 61 subpart L </t>
  </si>
  <si>
    <t xml:space="preserve">44 CFR Part 61 subpart L </t>
  </si>
  <si>
    <t>40 CFR Part 61 subpart V</t>
  </si>
  <si>
    <t>final cooler decanter</t>
  </si>
  <si>
    <t>40 CFR 61 Subpart L</t>
  </si>
  <si>
    <t>Tar Precipitators</t>
  </si>
  <si>
    <t>COG from the exhausters</t>
  </si>
  <si>
    <t>COG to the ammonia absorber</t>
  </si>
  <si>
    <t>CBRP Plant  005</t>
  </si>
  <si>
    <t xml:space="preserve">See attachment. File names. "ABC First Biannual Report 2021." "ABC First Semi-Annual Report 2021." "ABC Second Biannual Report 2021-signed" "ABC Third Biannual Report 2022" </t>
  </si>
  <si>
    <t>See attachment. File name "FINAL- Comprehensive LDAR Procedure_2021 Update"</t>
  </si>
  <si>
    <t>unknown</t>
  </si>
  <si>
    <t>east(clean) liquor storage tank</t>
  </si>
  <si>
    <t>LDAR program; gas blanketing; pvrv</t>
  </si>
  <si>
    <t>40 CFR Part 61 subpart FF</t>
  </si>
  <si>
    <t>process water and liquor from the ammonia still</t>
  </si>
  <si>
    <t>storage for ammonia liquor and coal tar</t>
  </si>
  <si>
    <t>LDAR; gas blanketing</t>
  </si>
  <si>
    <t>CBRP- 005</t>
  </si>
  <si>
    <t xml:space="preserve">Needed maintenance of vessels. </t>
  </si>
  <si>
    <t>Tar tanks taken out for clean outs as needed.</t>
  </si>
  <si>
    <t>CBRP-005</t>
  </si>
  <si>
    <t xml:space="preserve">PPM Pump Inspections </t>
  </si>
  <si>
    <t>weekly pump inspections</t>
  </si>
  <si>
    <t xml:space="preserve">Preformed in 2016. Tank Inspection and Integrity Testing preformed by PPM Consultants. Insures structure and integrity of tanks for continued service.  </t>
  </si>
  <si>
    <t>inspections done by ABC Coke employees monthly</t>
  </si>
  <si>
    <t>Semi-Annual FLIR Camera Inspections</t>
  </si>
  <si>
    <t>LDAR Program Audits preformed by PPM</t>
  </si>
  <si>
    <t>See attachment" ABC LDAR Audit Report- June 2021."</t>
  </si>
  <si>
    <t>PPM Pump Inspections</t>
  </si>
  <si>
    <t xml:space="preserve">contractors </t>
  </si>
  <si>
    <t>inspection done every 10years. Cost of project varies.</t>
  </si>
  <si>
    <t>see attachments</t>
  </si>
  <si>
    <t>see attachments. "ABC- Benzene Sampling Training Form."</t>
  </si>
  <si>
    <t>ABC employees sample the ammmonia still waste stream once per month according to our benzene sampling training program. LRS is our contractor that run the samples and give us the lab reports.</t>
  </si>
  <si>
    <t>Gas Blanketing system</t>
  </si>
  <si>
    <t>40 CFR 61 subpart V. 40 CFR 40 112</t>
  </si>
  <si>
    <t>vapor recovery system</t>
  </si>
  <si>
    <t>LDAR program, loading procedures, 95% vapor recovery system</t>
  </si>
  <si>
    <t>Most found outside of the LDAR program are not documented because they are fixed within minutes of discovery.</t>
  </si>
  <si>
    <t xml:space="preserve">tar storage tanks (2) east volume 239,893 gal west 174,918 gal </t>
  </si>
  <si>
    <t>40 CFR 61 subpart L. 40 CFR 112</t>
  </si>
  <si>
    <t>crude coal tar</t>
  </si>
  <si>
    <t>emission point would be leaks. Both tanks are under gas blanketing and in the LDAR program. Also vapor recovery for loading tar cars.</t>
  </si>
  <si>
    <t>West liquor storage tank 250,000 gal</t>
  </si>
  <si>
    <t>east clean liquor storage tank 250,000 gal</t>
  </si>
  <si>
    <t>40 CFR 61 subpart L</t>
  </si>
  <si>
    <t>leaks. In LDAR program and under gas blanketing system.</t>
  </si>
  <si>
    <t>tank feeds to waste water treatment plant for treatment.</t>
  </si>
  <si>
    <t>stripped ammonia liquor</t>
  </si>
  <si>
    <t>ammonia liquor,  coal tar</t>
  </si>
  <si>
    <t>flow meter</t>
  </si>
  <si>
    <t>Coke oven gas primary, natural gas back up</t>
  </si>
  <si>
    <t>10 mm</t>
  </si>
  <si>
    <t>akskania valve on collector mains</t>
  </si>
  <si>
    <t>1-primary cooler sump</t>
  </si>
  <si>
    <t>Operators  test on daily basis. PVRVs are changed out on a yearly bases. Contractor calibrates all controllers annually.</t>
  </si>
  <si>
    <t>Refer to flare section. Question 15</t>
  </si>
  <si>
    <t>Excess flushing liquor tank</t>
  </si>
  <si>
    <t>Flushing circulation tank</t>
  </si>
  <si>
    <t>Flushing Liquor Decanters</t>
  </si>
  <si>
    <t>record retained in LDAR program.</t>
  </si>
  <si>
    <t>light oil storage tank</t>
  </si>
  <si>
    <t>ammonia sulfate</t>
  </si>
  <si>
    <t>shipped in trucks</t>
  </si>
  <si>
    <t>shipped on rail cars</t>
  </si>
  <si>
    <t>bagged and shipped on trucks</t>
  </si>
  <si>
    <t>wash oil storage</t>
  </si>
  <si>
    <t>Please see emissions inventory in attachments.</t>
  </si>
  <si>
    <t>Consent Decree Case 2:19-cv-00240-AKK</t>
  </si>
  <si>
    <t>See attachment for ABC Coke Emissions INV. 2021</t>
  </si>
  <si>
    <t>492.9 average for 19', 20',21'</t>
  </si>
  <si>
    <t>odor</t>
  </si>
  <si>
    <t xml:space="preserve">JCHD investigated compliant with site visit. </t>
  </si>
  <si>
    <t>unknown to ABC</t>
  </si>
  <si>
    <t>JCHD investigated compliant with site visit. No source of odor was found.</t>
  </si>
  <si>
    <t>to JCHD from citizen</t>
  </si>
  <si>
    <t>emissions at night</t>
  </si>
  <si>
    <t>large amount of dark cloud/smoke going up into the sky from abc coke plant</t>
  </si>
  <si>
    <t>Smell in the air around complainants neighborhood.</t>
  </si>
  <si>
    <t>Smoke from stack</t>
  </si>
  <si>
    <t xml:space="preserve">Picture sent to JCHD. No information. </t>
  </si>
  <si>
    <t>Suspicious emissions coming out of a stack around 11:00</t>
  </si>
  <si>
    <t>No resolution listed.</t>
  </si>
  <si>
    <t xml:space="preserve">See attachments. </t>
  </si>
  <si>
    <t>See attachments.</t>
  </si>
  <si>
    <t xml:space="preserve">40 CFR 63.7296 </t>
  </si>
  <si>
    <t>40 CFR 63.7330</t>
  </si>
  <si>
    <t>Coke Production 12, Item A</t>
  </si>
  <si>
    <t>Daily average must not exceed 20% as a daily average for a battery on battery-wide extended coking Compliance is determined by the COMs.</t>
  </si>
  <si>
    <t>noncompliance results in a deviation</t>
  </si>
  <si>
    <t>COMs Operations and Maintenance</t>
  </si>
  <si>
    <t>operating procedure, maintenance schedule</t>
  </si>
  <si>
    <t>40 CFR 63.308</t>
  </si>
  <si>
    <t>Beckers Battery 6</t>
  </si>
  <si>
    <t>SIP - DOORS</t>
  </si>
  <si>
    <t>WILPUTTE - TOTAL DOORS</t>
  </si>
  <si>
    <t>1 DAY</t>
  </si>
  <si>
    <t>EXTRA PEOPLE ON 24 HOUR DOOR REPAIR TO BRING BATTERY BACK IN COMPLIANCE</t>
  </si>
  <si>
    <t>Requirements for Pushing Coke Part 6.9.4</t>
  </si>
  <si>
    <t>004 003 002</t>
  </si>
  <si>
    <t>pushes be below 40% opacity</t>
  </si>
  <si>
    <t>303 requirements</t>
  </si>
  <si>
    <t>Requierments for Pushing Emissions Control Sytems 6.1.1</t>
  </si>
  <si>
    <t>visible emissions standard for baghouses</t>
  </si>
  <si>
    <t>018, 024</t>
  </si>
  <si>
    <t>baffle requierments for quench</t>
  </si>
  <si>
    <t>underfire stack requierments</t>
  </si>
  <si>
    <t>Requierments for Battery Combustion (Underfire Stacks) 18.2.4 18.5.3 18.7.1 6.3&amp; Table 6-1 18.2.4 7.1.1  6.9.8</t>
  </si>
  <si>
    <t>007, 008</t>
  </si>
  <si>
    <t>Requirements for Material Handling 6.4,6.2.2</t>
  </si>
  <si>
    <t>Requierments for By-pass/Bleeder Vent and Flares</t>
  </si>
  <si>
    <t>emergency bleeder flare requierments</t>
  </si>
  <si>
    <t>Maintenance Requierments 6.9.7, 6.9.6</t>
  </si>
  <si>
    <t>oven maintenance</t>
  </si>
  <si>
    <t>dust supression</t>
  </si>
  <si>
    <t>Unloading and transfer of Coal and Coke 6.9.2</t>
  </si>
  <si>
    <t>2,3</t>
  </si>
  <si>
    <t>30-Tar Precipitatators</t>
  </si>
  <si>
    <t>horizontal steel tank-42,000 gallons</t>
  </si>
  <si>
    <t>light oil- west</t>
  </si>
  <si>
    <t>light oil-east</t>
  </si>
  <si>
    <t>41 CFR 61 subpart V. 40 CFR 40 112</t>
  </si>
  <si>
    <t>flushing liquor</t>
  </si>
  <si>
    <t>250,000 gallons</t>
  </si>
  <si>
    <t>gas blanketing</t>
  </si>
  <si>
    <t>gas blanketing, LDAR program</t>
  </si>
  <si>
    <t>not on process diagram</t>
  </si>
  <si>
    <t>40 CFR 61 Subpart V</t>
  </si>
  <si>
    <t>41 CFR 61 subpart L</t>
  </si>
  <si>
    <t>crude coal tar-west</t>
  </si>
  <si>
    <t>175,000 gallons</t>
  </si>
  <si>
    <t>42 CFR 61 subpart L</t>
  </si>
  <si>
    <t>gas blanketing, LDAR program,loading procedures</t>
  </si>
  <si>
    <t xml:space="preserve">ammonia still </t>
  </si>
  <si>
    <t>ABC currently uses our Work Practice Plan(see Encl. 1 Q. 5C) pgs. 5-6.  In addition to these practices, ABC hired Montrose for our 3rd party 303 and Meth. 9 readings.  These are done 7days per week as well as our Environmental dept. readings completed daily by  certified staff.  ABC has implemented a daily work order plan for tracking problem doors and when and if they are to be repaired in place or replaced with a new door.  ABC repairs doors onsite and keeps an inventory as stated in the WPP.  ABC uses "smoke packers" to do "insitu" repairs and adjustments.</t>
  </si>
  <si>
    <t>ABC feels our designed program works well. ABC also takes into consideration any successful program can be affected by equipment failure or operator error and must deal with these inevitable failures.</t>
  </si>
  <si>
    <t>002, 003, 004</t>
  </si>
  <si>
    <t>This question is vague as to what you want. Work Practice and Equipment and implementation is described in WPP which is in attachment 5C.</t>
  </si>
  <si>
    <t>This question is  redundant.  See Question 4-C.</t>
  </si>
  <si>
    <t>question answered in a. column D above.</t>
  </si>
  <si>
    <t>see column E above</t>
  </si>
  <si>
    <t>see F above</t>
  </si>
  <si>
    <t>N/ A</t>
  </si>
  <si>
    <t>Redundant questions</t>
  </si>
  <si>
    <t>PSDM and CSDM clean jambs and doors after each push on each battery.</t>
  </si>
  <si>
    <t>see above</t>
  </si>
  <si>
    <t>supplemental door seal is used on each door and smoke packer uses materials and lute if needed.</t>
  </si>
  <si>
    <t>see Question  4C</t>
  </si>
  <si>
    <t>smoke packer lutes and re-lutes doors as needed. See WPP for(vi)  Shift heaterman checks backpressure each shift and recorder output is watched on each battery by shift foreman.  If controller fails, heaterman puts butterfly in manual and controls it manually until automatic controller is repaired.(vii)</t>
  </si>
  <si>
    <t>see question 4C column D</t>
  </si>
  <si>
    <t>Well</t>
  </si>
  <si>
    <t>yes</t>
  </si>
  <si>
    <t>flexible seals works well if seal does not get bent in replacing door</t>
  </si>
  <si>
    <t>No - Ovens are rebuilt and repaired on "as needed basis"</t>
  </si>
  <si>
    <t>One million plus for complete overhaul</t>
  </si>
  <si>
    <t>PSDM and CSDM operator looks at each oven after a push if problem is suspected.  Operator informs shift foreman, who then notifies Ovens foreman for decision on how to repair possible problem.</t>
  </si>
  <si>
    <t>"De-Carbonization" can occur in several ways. Ceiling is decarboned in two ways. 1. Air injected into the oven as it is being pushed. 2.  Carbon cutter's are mounted on tip of Pusher Ram to cut carbon as it passes through the oven while pushing.  This is done on each oven pushed.  The stand pipes are cleaned by high pressure water hose mounted on the Larry Car.  The operator cuts the carbon out of the Stand Pipe before each charge.  Walls are cleaned by the pushing process.</t>
  </si>
  <si>
    <t>currently using</t>
  </si>
  <si>
    <t xml:space="preserve">Does the job. </t>
  </si>
  <si>
    <t>Oven Repair has the door removed.  Places fiber wool in the oven for a heat shield.  Uses welder to "weld" up small holes and cracks.  Also welds up brickwork around the door frames.</t>
  </si>
  <si>
    <t xml:space="preserve">ABC uses a product named Super 3000 made by Reno Refractories. </t>
  </si>
  <si>
    <t>According to Oven repair Dept.  Works better than any used prior.</t>
  </si>
  <si>
    <t>flood floor with super 3000</t>
  </si>
  <si>
    <t>ABC uses this procedure.  Oven repair dept. utilizes this practice on all three shifts.  We normally do 8 - 10 ovens per shift.</t>
  </si>
  <si>
    <t>helps in prevention of oven wall leakage.</t>
  </si>
  <si>
    <t>Injector is placed over charging hole and dust is injected into the oven chamber.</t>
  </si>
  <si>
    <t>If a door has been diagnosed by Ovens manager to need replacing. It is first taken to our door shop, dismantled and completely overhauled.  If door is  deemed bent, it is then hauled offsite, straightened and returned to our onsite door shop and refitted with new seal, bolts, etc..</t>
  </si>
  <si>
    <t>pressure washer, presses, grinders, bolts, planers, seals and cranes.</t>
  </si>
  <si>
    <t>as needed</t>
  </si>
  <si>
    <t>visual</t>
  </si>
  <si>
    <t>done each push</t>
  </si>
  <si>
    <t>cleans jambs and doors of excessive carbon to help in sealing and leakage.</t>
  </si>
  <si>
    <t>CSDM and PSDM</t>
  </si>
  <si>
    <t>Replaced and Repaired as needed.  If Lid is leaking it is cleaned and reluted. See page 7 of WPP</t>
  </si>
  <si>
    <t>page 7 of WPP.  Larry Car is machine involved with Lids.</t>
  </si>
  <si>
    <t>Standpippes &amp; Caps are inspected by the Lary Car Operator prior to charging the oven.  Cleaning will take place using high pressure water.  Lid wlll be  cleaned and stand pipe will be cleaned to maintain a 12 inch opening from the oven to the collecting main.  Operator wil check liquor spray, steam spray, standpipe, lid, and gooseneck.  This is done before each charge. If there are problems, ABC hasa work order system in place.  Shift foreman puts in a work order for repairs and the repair process is started. Oven repair supervisors make visual observation daily to note possible problems and Oven Repair Dept. retains mechanics at their disposal to process and repair problems or potential problems that may arise.</t>
  </si>
  <si>
    <t>Works well in preventing exceedances.</t>
  </si>
  <si>
    <t>See Column D and WPP - another redundant question that has previously been answered.</t>
  </si>
  <si>
    <t>see part c q5 above</t>
  </si>
  <si>
    <t>see WPP</t>
  </si>
  <si>
    <t>See WPP p.11 subparts A,B,C,D,E  Mechanics and electricians are available on all shifts to make repairs for proper operation.  Work order system inplace for submission to supervisors and managers.</t>
  </si>
  <si>
    <t>works as intended.</t>
  </si>
  <si>
    <t>Larry Car, operators and supervisors.</t>
  </si>
  <si>
    <t>See WPP p.11 part B.</t>
  </si>
  <si>
    <t>Larry Car, operators, and supervisors</t>
  </si>
  <si>
    <t>See WPP p. 11 part C.</t>
  </si>
  <si>
    <t>ABC Stage Charges - see WPP  p. 11 part D.</t>
  </si>
  <si>
    <t>ABC Stage Charges - see WPP  p. 11 part E.</t>
  </si>
  <si>
    <t>Larry Car, operators, and supervisors.  Also Pusher operator.</t>
  </si>
  <si>
    <t>Steam</t>
  </si>
  <si>
    <t>See Attachment Q4 folder</t>
  </si>
  <si>
    <t xml:space="preserve">SEE FOLDER 16-C </t>
  </si>
  <si>
    <t xml:space="preserve">Coal Tar </t>
  </si>
  <si>
    <t>product made-sold to customers</t>
  </si>
  <si>
    <t>end user</t>
  </si>
  <si>
    <t>misc. products</t>
  </si>
  <si>
    <t>naphthalene, benzene, PNA, Phenol. Toluene</t>
  </si>
  <si>
    <t>approx. 20%</t>
  </si>
  <si>
    <t>3.0-12.0</t>
  </si>
  <si>
    <t>benzene</t>
  </si>
  <si>
    <t>&lt;0.1-1.0</t>
  </si>
  <si>
    <t>phenol</t>
  </si>
  <si>
    <t>toluene</t>
  </si>
  <si>
    <t>PNA(Polycyclic Aromatic Hydrocarbon, also known as Polynuclear Aromatics) Compounds</t>
  </si>
  <si>
    <t>7-3.1</t>
  </si>
  <si>
    <t>end user/refineries</t>
  </si>
  <si>
    <t>sent to refineries</t>
  </si>
  <si>
    <t>naphthalene, benzene, PNA, Phenol, Toluene, Styrene, monomer, Indene, Thiophene, m-Xylene, P,Xylene, Carbon Disulfide, Various aromatic Hydrocarbons</t>
  </si>
  <si>
    <t>approx. 100%</t>
  </si>
  <si>
    <t>60--85</t>
  </si>
  <si>
    <t>3.0-25.0</t>
  </si>
  <si>
    <t>naphthalene</t>
  </si>
  <si>
    <t>0-6</t>
  </si>
  <si>
    <t>styrene, monomer</t>
  </si>
  <si>
    <t>0-3</t>
  </si>
  <si>
    <t>indene</t>
  </si>
  <si>
    <t>thiophene</t>
  </si>
  <si>
    <t>0-1</t>
  </si>
  <si>
    <t>m,-Xylene</t>
  </si>
  <si>
    <t>0-4.8</t>
  </si>
  <si>
    <t>Carbon Disulfide</t>
  </si>
  <si>
    <t>0-0.1</t>
  </si>
  <si>
    <t>Various Aromatic Hydrocarbons</t>
  </si>
  <si>
    <t>Balance</t>
  </si>
  <si>
    <t>Ammonium sulfate</t>
  </si>
  <si>
    <t>end user/different plants</t>
  </si>
  <si>
    <t>fertilzer, fire extingusher</t>
  </si>
  <si>
    <t>ammonia sulfate, aluminum sulfate</t>
  </si>
  <si>
    <t>boiler stack</t>
  </si>
  <si>
    <t>pushing emissions</t>
  </si>
  <si>
    <t>Wilputte 004</t>
  </si>
  <si>
    <t>Beckers 002 003</t>
  </si>
  <si>
    <t>self sealing</t>
  </si>
  <si>
    <t>not self sealing</t>
  </si>
  <si>
    <t>emergency bleeder flares</t>
  </si>
  <si>
    <t>mostly yes-unless the malfunction occurs with the control device. ABC Coke tries to minimize pushing without a functioning baghouse if at all possible.</t>
  </si>
  <si>
    <t xml:space="preserve">no, unless the malfunction is with the control device itself than the control device would not be in use. </t>
  </si>
  <si>
    <t>n/a quench baffles. Limits TDS in quenching station</t>
  </si>
  <si>
    <t>005 003 002</t>
  </si>
  <si>
    <t>Requirments for Batteries 6.9.6(a), 6.9.5(b) &amp; 6.9.3</t>
  </si>
  <si>
    <t>Requierments for Quenching 6.9.9, 6.9.9(a), 6.9.9(b)</t>
  </si>
  <si>
    <t>8.27, 61.135(a), 61.242-11(d), 61.245(e), 60.18, 6.1.1</t>
  </si>
  <si>
    <t>excess coke oven gas flare</t>
  </si>
  <si>
    <t>The facility Flare on the Coke Oven Gas System has no steam or air supplied to the flare.</t>
  </si>
  <si>
    <t>the flare is operated continuously to flare off clean coke oven gas that is not being used in the process</t>
  </si>
  <si>
    <t>The John Zink Flare can receive coke oven gas from two sources, both of which have pressure 
relief devices through which the gas must first flow. The sources are as follows:
1. 24” Boiler feed line
2. “New 20” Coke Oven Gas Line to Flare</t>
  </si>
  <si>
    <t>The average heating volume of the steam supplied during all venting periods is constant as supplied by the steam header to the flares at 50 psig and saturated conditions.</t>
  </si>
  <si>
    <t>continuously (24 hours)</t>
  </si>
  <si>
    <t>See attachments for readings</t>
  </si>
  <si>
    <t>The total heat of the steam at 50 psig saturated from interpolation of the steam tables is 1,179.04 Btu/lb. The heating value of the steam at standard conditions from the steam tables are:</t>
  </si>
  <si>
    <t>Total heat of steam/specific volume of steam or 1,150.5/26.799 = 42.9307 Btu/scf and is increased by the ratio of total Btu at flare pressure or 1,179.04/1,150.5 = 1.0248 X 429,307 = 43.996 Btu/scf</t>
  </si>
  <si>
    <t>40 CFR subpart FF</t>
  </si>
  <si>
    <t>61.342(a)</t>
  </si>
  <si>
    <t>61.355(a)</t>
  </si>
  <si>
    <t>61.357(b)</t>
  </si>
  <si>
    <t>61.357(a)</t>
  </si>
  <si>
    <t>See attachment</t>
  </si>
  <si>
    <t>waste stream is routed to the waste water treatment plant</t>
  </si>
  <si>
    <t>emergency by-pass to stormwater tank</t>
  </si>
  <si>
    <t>not on overall process diagram</t>
  </si>
  <si>
    <t>BMDL for 2021</t>
  </si>
  <si>
    <t>vessel is apart of LDAR program, flow/benzene contren tested monthly</t>
  </si>
  <si>
    <t>emergency line for process water to be diverted to the stormwater tank. Tank is open to atmosphere. Process water treated after divergence.</t>
  </si>
  <si>
    <t>Light Oil</t>
  </si>
  <si>
    <t xml:space="preserve">
1. Visibly check that drain valve is closed.
2. Hook up grounding cable
3. Pull cap on vent nozzle
4. Pull cap on fill nozzle.
5. Connect fill and vapor recovery lines.
6. Open self sealing quick connect valves.
7. Install bottle on sampler on loading line.
8. Open suction and discharge valves for light oil loading pump.
9. Turn on light oil loading pump and fill truck with light oil.
10. When truck is full, shut off light oil loading pump.
11. Close suction and discharge valves for light oil pump.
12. Close self sealing valves on fill and vapor recovery lines.
13. Disconnect fill and vapor recovery lines.
14. Install caps on fill nozzle and vent nozzle.
15. Remove grounding cable.
16. If necessary provide appropriate placards to truck driver.
17. Take sample bottle to laboratory.
</t>
  </si>
  <si>
    <t xml:space="preserve">1. Set brakes
2. Check that the de-rail is set
3. Post warning sign
4. Chock wheels
5. Stencil check         
6. Apply appropriate placards
7. Check bottom valve visibly, apply Security Seal ___________
8. Check 6 inch bottom outlet valve cap is tight, apply Security Seal ___________
9. Hook up grounding cable
10. Open man way
11. Open protective housing 
12. Check that all plugs under protective housing are tight
13. Close protective housing and engage security pin and wire security pin in place
14. Security Seal number____________
15. Lower fill pipe into man way 
16. Reset counter
17. Open fill valve
18. Turn on tar loading pump and fill car with specified pounds of tar
19. When specified pounds of tar have been loaded, shutoff tar loading pump and close fill valve
20. Collect sample 
21. Replace man way gasket if needed.
22. Apply anti-sieze to manway bolts. 
23. Torque manway bolts with torque wrench using a star pattern. (6-bolts 250 ft/lbs; 8-bolts 200 ft/lbs)
24. Remove all old gaskets and loose materials
25. For Cars with CAM lock cap on manway, inspect cam locks, and gasket on the cap and make sure cap is properly seated- Use Security Seal to Lock Cap in position. Record Security Seal number__________
26. Inspect car for any leaks
27. Remove grounding cable
28. Remove warning sign, chocks and de-rail when Transportation Department comes to pull car
29. Leave brake set on car for Transportation Department to release when they come to switch the car
30. Take sample can to laboratory
31. Is car clean of tar on top and sides? Yes_____  No_____
32. Take and send photo’s of car to srobinson@abccoke.com &amp; kjones@abccoke.com
</t>
  </si>
  <si>
    <t>shipped out in trucks to refinieries</t>
  </si>
  <si>
    <t>shipped out on rail cars to other plants</t>
  </si>
  <si>
    <t>light oil is stored in tanks.</t>
  </si>
  <si>
    <t>tar stored in tanks.</t>
  </si>
  <si>
    <t>skilled workers trained in loading procedures</t>
  </si>
  <si>
    <t xml:space="preserve">loading light oil into trucks. Improper loading procedured. Vapor recovery is in use. </t>
  </si>
  <si>
    <t xml:space="preserve">improper loading procedures. A loading cone and vapor recovery system are in use while loading. </t>
  </si>
  <si>
    <t>vapor recovery, training employees of proper loading procedures</t>
  </si>
  <si>
    <t>not used onsite</t>
  </si>
  <si>
    <t>USA and the JCBH</t>
  </si>
  <si>
    <t>Findings from a May 2011 and May 2014 facility inspection, equipment leaks, fugitive emissions sources, NESHAP Emissions Sources</t>
  </si>
  <si>
    <t>1/25/2021 to termination</t>
  </si>
  <si>
    <t>Doc. 36-Final Consent Decree with Modifications</t>
  </si>
  <si>
    <t>EPA anf JCBH</t>
  </si>
  <si>
    <t>005-CBRP</t>
  </si>
  <si>
    <t>See Permit 4-07-001-05</t>
  </si>
  <si>
    <t>failing of 24 hr avg</t>
  </si>
  <si>
    <t>E/W 51.71 ft</t>
  </si>
  <si>
    <t>Section D of the O &amp; M Plan.  Referenced in Enclosure 1 (D-Opacity Data (4).  Also see SOP found in same file.  20% underfire stack opacity triggers the actions name O&amp;M Plan and the SOP.</t>
  </si>
  <si>
    <t>See Attachment marked D-Opacity Data [4]</t>
  </si>
  <si>
    <t>40 CFR 63.7296   -  63.7330[e] - 63.7323[e]</t>
  </si>
  <si>
    <t>Heatermen immediately try and diagnose the problem, also notifies the shift supervisor.</t>
  </si>
  <si>
    <r>
      <t>No visible readings are done unless the battery goes on pressure.  The</t>
    </r>
    <r>
      <rPr>
        <u/>
        <sz val="11"/>
        <color theme="1"/>
        <rFont val="Calibri"/>
        <family val="2"/>
        <scheme val="minor"/>
      </rPr>
      <t xml:space="preserve"> emergency </t>
    </r>
    <r>
      <rPr>
        <sz val="11"/>
        <color theme="1"/>
        <rFont val="Calibri"/>
        <family val="2"/>
        <scheme val="minor"/>
      </rPr>
      <t>Flares are in our LDAR program  and are read monthly for leaks as part of this program. [Method 21]</t>
    </r>
  </si>
  <si>
    <t>78, 25,29</t>
  </si>
  <si>
    <t>Battery 4 Lighthawk-Opacity</t>
  </si>
  <si>
    <t>coking readiness</t>
  </si>
  <si>
    <t>downtime of equipment</t>
  </si>
  <si>
    <t>projects on the battery</t>
  </si>
  <si>
    <t>continous pilot flame</t>
  </si>
  <si>
    <t xml:space="preserve">velocity varies </t>
  </si>
  <si>
    <t>baghouses/hood</t>
  </si>
  <si>
    <t>N/S 50 ft</t>
  </si>
  <si>
    <t>E/W 20 ft</t>
  </si>
  <si>
    <t>E/W 27.9 ft</t>
  </si>
  <si>
    <t>N/S 241.0 ft</t>
  </si>
  <si>
    <t>N/S 98.84 ft</t>
  </si>
  <si>
    <t>E/W 44.43 ft</t>
  </si>
  <si>
    <t>N/S 115.91 ft</t>
  </si>
  <si>
    <t>N/S 51.84 ft</t>
  </si>
  <si>
    <t>E/W 18.35 ft</t>
  </si>
  <si>
    <t>N/S 30.21 ft</t>
  </si>
  <si>
    <t>E/W 21.68 ft</t>
  </si>
  <si>
    <t>N/S 46.0 ft</t>
  </si>
  <si>
    <t>N/S 45.61 ft</t>
  </si>
  <si>
    <t>E/W 26.50 ft</t>
  </si>
  <si>
    <t>controllers-by-products</t>
  </si>
  <si>
    <t>mostly yes-unless the malfunction occurs with the control device. ABC Coke minimizes pushing without a functioning baghouse if at all possible.</t>
  </si>
  <si>
    <t>water and liquor back to flushing liquor decanter</t>
  </si>
  <si>
    <t>liquor goes to batteries to help cool collector main</t>
  </si>
  <si>
    <t>flushing liquor circulation tanks to the batteries</t>
  </si>
  <si>
    <t>flushing liquor to batteries</t>
  </si>
  <si>
    <t>take liquor from the ammonia still, cool the liquor and process through biomats to remove all regulated contaminants in order to comply with all state and federal regulation for discharge into five mile creek</t>
  </si>
  <si>
    <t>removes tar out of gas with an electrical charge. The tar is washed out from the bottom of the precipitators to the exhauster seal pots with liquor</t>
  </si>
  <si>
    <t>liquor and stormwater collect and are recirculating back into the process</t>
  </si>
  <si>
    <t>flushing liquor circulation tank</t>
  </si>
  <si>
    <t>exhausters, tar precipitators</t>
  </si>
  <si>
    <t>remove ammonia from the coke oven gas by passing the COG through a sulfuric acid bath. The resulting chemical reaction produces ammonium sulfate salt. The ammonium sulfate is removed batch-wise from the ammonia absorber, dried, stored( bulk and bag) and sold.</t>
  </si>
  <si>
    <t>benzolized wash oil is tripped of its light oil content by direct contact with low pressure steam. The light oil is vaporized and goes and goes out the top of the still to the vapor to oil heat exchanger. The de-benzolized w.o. is pumped out of the bottom of the still</t>
  </si>
  <si>
    <t>separates light oil from secondary oil by cooling he vapor wash light oil</t>
  </si>
  <si>
    <t>light oil to BTX decanter, various oils to the nap sump</t>
  </si>
  <si>
    <t>drain collection sump/nap sump</t>
  </si>
  <si>
    <t>wet surface air cooler</t>
  </si>
  <si>
    <t>light oil is separated from water</t>
  </si>
  <si>
    <t>coke oven gas from the batteries</t>
  </si>
  <si>
    <t>coke oven gas to exhausters</t>
  </si>
  <si>
    <t>The CBRP is monitored 24/7 by by-products personnel. Leaks are spotted visual and are repaired as soon as possible. According to the by-products management, leaks are usual repaired within a few hours of spotting the leak.</t>
  </si>
  <si>
    <t xml:space="preserve">Maintenance is conducted as needed. Standard operating procedures are to monitor by-products and conduct repairs as needed. </t>
  </si>
  <si>
    <t xml:space="preserve">Maintenance and monitoring of the by-products plant is conducted everyday. </t>
  </si>
  <si>
    <t>approx. $145,093 annually</t>
  </si>
  <si>
    <t>technicians</t>
  </si>
  <si>
    <t>approx. $10,000 per year</t>
  </si>
  <si>
    <t>SPCC Tank Inspections</t>
  </si>
  <si>
    <t>a written plant wide plan that the environmental coordinators preform to identify issues with tanks. Help determine maintenance needed to tanks within by-products. Also insures good house keeping practices.</t>
  </si>
  <si>
    <t xml:space="preserve">Tank Integrity Testing </t>
  </si>
  <si>
    <t>See attachment.  "ABC Coke 1st Half 2021 OGI Survey Form. ABC Coke 1st Half 2021 OGI Survey Report. ABC Coke 2nd half IR survey Report 2021. ABC Coke 1st Half 2022 OGI Survey Form."</t>
  </si>
  <si>
    <t>Audit of LDAR Program at ABC Coke. Conducted June 2021.</t>
  </si>
  <si>
    <t>Labor (hrs./day)</t>
  </si>
  <si>
    <t>Labor (hrs./week)</t>
  </si>
  <si>
    <t>Labor (hrs./yr)</t>
  </si>
  <si>
    <t xml:space="preserve">THINK environmental conducts semi-annual FLIR camera survey. </t>
  </si>
  <si>
    <t xml:space="preserve">Partial shutdowns have occurred over the last three years. Gas blanketing was taken off individual vessels to allow for needed maintenance. ABC Coke does not have exact dates and what vessels were taken down. There has not been a complete shutdown durning this time. </t>
  </si>
  <si>
    <t>No visible emissions, other than water mist or vapor, with an opacity greater than 20% from any stack except for a period or periods aggregating not more than 3 minutes in any consecutive 60 minutes. Compliance is determined by Method 9  of 40 CR 30 Appendix A.</t>
  </si>
  <si>
    <t>"SOP Stack Opacity"</t>
  </si>
  <si>
    <t>After investigating the charging records, two ovens ( #26 and #78) were not charged back in a timely manner and were carried over into second shift.  Leaving these ovens empty for that extended period of time created the stack abnormality.</t>
  </si>
  <si>
    <t>The Beckers operators identified the cause as the charger spilling coal into the open flues and heating chamber and began clearing out the coal (which had coked) to restore normal oven heating. As a corrective measure, cab men have been re-trained on proper lid removal procedures 
and the charger men are re-trained so they verify the lid is not obstructing the charge hole 
and that adjacent flue caps are installed.</t>
  </si>
  <si>
    <t xml:space="preserve">The Ovens Department was digging out a stuck oven that would not push. While one pusher was being used to dig out the stuck oven, the second pusher was blocked from traveling to the oven that needed to be charged and leveled. This led to an oven being left empty for over an hour and in turn causing the high opacity on the stack. </t>
  </si>
  <si>
    <t>Hole found in oven causing stack issues. Oven left empty for repairs.</t>
  </si>
  <si>
    <t>JCHD investigated emissions. Investigator was unable to determine the nature or type of emissions that were seen.</t>
  </si>
  <si>
    <t>JCHD observed ABC for 1 hour. During this time, there were quenches at north quench tower. Facility contact explained that oven 2 was identified as having a problem when I was charged this morning, and it will be left empty tomorrow after pushing for investigation and corrective action.</t>
  </si>
  <si>
    <t>JCHD investigated compliant</t>
  </si>
  <si>
    <t>JCHD investigated compliant. Preformed 1-hr VE Method 9 on Wilputte stack from 10:10 AM to 11:10 AM. Highest 6 minute average was 21.7%, with 20 reading of 25% during the 60 minute period. Facility indicated that at the time of the complaint, when they pushed oven 67, the damper arm fell off and caused the stack to smoke. Corrected by adjusting the counter weight. An additional 1-hour VE preformed 2:40 PM to 3:40 PM indicated ne reading over 20% and the highest 6 minute average was 12.1%</t>
  </si>
  <si>
    <t>Complainant called that the facility is emitting too much chemicals in the air and that is landing on his car and house.</t>
  </si>
  <si>
    <t xml:space="preserve">JCHD investigated and found tree sap on complainant's car. </t>
  </si>
  <si>
    <t>see "SOP Stack Opacity"</t>
  </si>
  <si>
    <t>N/A Circular</t>
  </si>
  <si>
    <t>Gallons/min</t>
  </si>
  <si>
    <t>gallons</t>
  </si>
  <si>
    <t>gallons/min</t>
  </si>
  <si>
    <t>Annual Inspection of pvrv</t>
  </si>
  <si>
    <t>Annual Recalibration of data controller</t>
  </si>
  <si>
    <t>Annual Inspection of Data Controllers</t>
  </si>
  <si>
    <t>004, 003 are operated as one unit</t>
  </si>
  <si>
    <t>General maintenance has been done on both quench towers as needed.</t>
  </si>
  <si>
    <t>freezing weather conditions.</t>
  </si>
  <si>
    <t>adjusting level controls in the quench which changed dilution ratio of fresh creek water into the sump.</t>
  </si>
  <si>
    <t>2,145 Tons</t>
  </si>
  <si>
    <t>See attachments for latest baghouse tests. 3 baghouses total. Wilputte (north and south) 285,000 cfm                      Beckers 165,000 cfm</t>
  </si>
  <si>
    <t>South Willputte Baghouse 032</t>
  </si>
  <si>
    <t>North Wilputte Baghouse 032</t>
  </si>
  <si>
    <t>Becker's Baghouse 032</t>
  </si>
  <si>
    <t>general maintenance</t>
  </si>
  <si>
    <t>upgrading with new analyzers Jan 2023. Reason for upgrade I reliability. Approx cost $30,000</t>
  </si>
  <si>
    <t>`</t>
  </si>
  <si>
    <t>yes, unless the malfunction is with the baghouse or the baghouse hood itself</t>
  </si>
  <si>
    <t>yes, these are emergency flares that are on the battery and are only used when the battery undergoes an unusual pressure change</t>
  </si>
  <si>
    <t>Variable maintenance schedules. Most repair work done as needed. By-products personnel are in the CBRP 24/7 365 and are doing maintenance as required and as needed.</t>
  </si>
  <si>
    <t xml:space="preserve">visual determinations by by-products management and employees. </t>
  </si>
  <si>
    <t>wrenches for tightening, various types of packing for drill and tap.</t>
  </si>
  <si>
    <t>only used in emergency situations.</t>
  </si>
  <si>
    <t>0.0013802 MG/yr. in 2021</t>
  </si>
  <si>
    <t>Labor (hrs./yr.)</t>
  </si>
  <si>
    <t>baghouse/hood systems</t>
  </si>
  <si>
    <t>pressure vacuum relief valves</t>
  </si>
  <si>
    <t>see above answer</t>
  </si>
  <si>
    <t>ABC spends approx. 27,000.00 per month on outside contractor (Montrose) to do 3rd party readings.  The other costs are incorporated into our oven budget.  See Question 4-C.</t>
  </si>
  <si>
    <t xml:space="preserve"> It either seals or doesn't.  If it doesn’t reseal the lid</t>
  </si>
  <si>
    <t>it works well - it is a totally remanufactured door.</t>
  </si>
  <si>
    <t>Like a new oven</t>
  </si>
  <si>
    <t xml:space="preserve">ABC Coke is required to enhance engineering practices and programs for managing leak detection and repair. </t>
  </si>
  <si>
    <t>SEE CBI FILES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</si>
</sst>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0">
    <numFmt numFmtId="5" formatCode="&quot;$&quot;#,##0_);\(&quot;$&quot;#,##0\)"/>
    <numFmt numFmtId="6" formatCode="&quot;$&quot;#,##0_);[Red]\(&quot;$&quot;#,##0\)"/>
    <numFmt numFmtId="44" formatCode="_(&quot;$&quot;* #,##0.00_);_(&quot;$&quot;* \(#,##0.00\);_(&quot;$&quot;* &quot;-&quot;??_);_(@_)"/>
    <numFmt numFmtId="43" formatCode="_(* #,##0.00_);_(* \(#,##0.00\);_(* &quot;-&quot;??_);_(@_)"/>
    <numFmt numFmtId="164" formatCode="00000"/>
    <numFmt numFmtId="165" formatCode="&quot;$&quot;#,##0"/>
    <numFmt numFmtId="166" formatCode="0.00000"/>
    <numFmt numFmtId="167" formatCode="#,##0.#"/>
    <numFmt numFmtId="168" formatCode="#,##0.###"/>
    <numFmt numFmtId="169" formatCode="#,##0.0"/>
    <numFmt numFmtId="170" formatCode="0.0"/>
    <numFmt numFmtId="171" formatCode="#,##0.###%"/>
    <numFmt numFmtId="172" formatCode="dd\ mmm\ yyyy"/>
    <numFmt numFmtId="173" formatCode="&quot;$&quot;#,##0.00"/>
    <numFmt numFmtId="174" formatCode="#,##0.0_);[Red]\(#,##0.0\)"/>
    <numFmt numFmtId="175" formatCode="#,##0.0000"/>
    <numFmt numFmtId="176" formatCode="0.000000"/>
    <numFmt numFmtId="177" formatCode="0.0000"/>
    <numFmt numFmtId="178" formatCode="#,##0.00\ [$€-1];[Red]\-#,##0.00\ [$€-1]"/>
    <numFmt numFmtId="179" formatCode="mm/dd/yy;@"/>
  </numFmts>
  <fonts count="73"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color indexed="8"/>
      <name val="Arial"/>
      <family val="2"/>
    </font>
    <font>
      <u/>
      <sz val="11"/>
      <color indexed="12"/>
      <name val="Calibri"/>
      <family val="2"/>
    </font>
    <font>
      <sz val="10"/>
      <name val="Times New Roman"/>
      <family val="1"/>
    </font>
    <font>
      <sz val="10"/>
      <name val="Arial"/>
      <family val="2"/>
    </font>
    <font>
      <b/>
      <sz val="10"/>
      <color indexed="8"/>
      <name val="Arial"/>
      <family val="2"/>
    </font>
    <font>
      <sz val="11"/>
      <color indexed="8"/>
      <name val="Times New Roman"/>
      <family val="2"/>
    </font>
    <font>
      <sz val="11"/>
      <color theme="1"/>
      <name val="Times New Roman"/>
      <family val="2"/>
    </font>
    <font>
      <sz val="10"/>
      <color theme="1"/>
      <name val="Arial"/>
      <family val="2"/>
    </font>
    <font>
      <b/>
      <sz val="10"/>
      <color theme="1"/>
      <name val="Arial"/>
      <family val="2"/>
    </font>
    <font>
      <b/>
      <sz val="10"/>
      <name val="Arial"/>
      <family val="2"/>
    </font>
    <font>
      <b/>
      <vertAlign val="superscript"/>
      <sz val="10"/>
      <color theme="1"/>
      <name val="Arial"/>
      <family val="2"/>
    </font>
    <font>
      <vertAlign val="superscript"/>
      <sz val="10"/>
      <color theme="1"/>
      <name val="Arial"/>
      <family val="2"/>
    </font>
    <font>
      <b/>
      <vertAlign val="superscript"/>
      <sz val="10"/>
      <color indexed="8"/>
      <name val="Arial"/>
      <family val="2"/>
    </font>
    <font>
      <b/>
      <vertAlign val="superscript"/>
      <sz val="10"/>
      <name val="Arial"/>
      <family val="2"/>
    </font>
    <font>
      <b/>
      <i/>
      <sz val="10"/>
      <color theme="1"/>
      <name val="Arial"/>
      <family val="2"/>
    </font>
    <font>
      <b/>
      <u/>
      <sz val="10"/>
      <color theme="1"/>
      <name val="Arial"/>
      <family val="2"/>
    </font>
    <font>
      <b/>
      <i/>
      <sz val="10"/>
      <color indexed="8"/>
      <name val="Arial"/>
      <family val="2"/>
    </font>
    <font>
      <b/>
      <u/>
      <sz val="11"/>
      <color theme="1"/>
      <name val="Calibri"/>
      <family val="2"/>
      <scheme val="minor"/>
    </font>
    <font>
      <b/>
      <u/>
      <sz val="10"/>
      <name val="Arial"/>
      <family val="2"/>
    </font>
    <font>
      <b/>
      <u/>
      <sz val="10"/>
      <color indexed="8"/>
      <name val="Arial"/>
      <family val="2"/>
    </font>
    <font>
      <b/>
      <i/>
      <sz val="10"/>
      <name val="Arial"/>
      <family val="2"/>
    </font>
    <font>
      <i/>
      <sz val="10"/>
      <name val="Arial"/>
      <family val="2"/>
    </font>
    <font>
      <b/>
      <i/>
      <u/>
      <sz val="10"/>
      <name val="Arial"/>
      <family val="2"/>
    </font>
    <font>
      <b/>
      <sz val="11"/>
      <color theme="1"/>
      <name val="Calibri"/>
      <family val="2"/>
      <scheme val="minor"/>
    </font>
    <font>
      <b/>
      <sz val="10"/>
      <color rgb="FFFF0000"/>
      <name val="Arial"/>
      <family val="2"/>
    </font>
    <font>
      <sz val="11"/>
      <color indexed="8"/>
      <name val="Calibri"/>
      <family val="2"/>
    </font>
    <font>
      <sz val="10"/>
      <color rgb="FF000000"/>
      <name val="Arial"/>
      <family val="2"/>
    </font>
    <font>
      <u/>
      <sz val="11"/>
      <color theme="10"/>
      <name val="Calibri"/>
      <family val="2"/>
      <scheme val="minor"/>
    </font>
    <font>
      <sz val="11"/>
      <color theme="1"/>
      <name val="Calibri"/>
      <family val="2"/>
      <scheme val="minor"/>
    </font>
    <font>
      <b/>
      <i/>
      <sz val="10"/>
      <color rgb="FF000000"/>
      <name val="Arial"/>
      <family val="2"/>
    </font>
    <font>
      <b/>
      <sz val="10"/>
      <color rgb="FF000000"/>
      <name val="Arial"/>
      <family val="2"/>
    </font>
    <font>
      <b/>
      <vertAlign val="superscript"/>
      <sz val="10"/>
      <color rgb="FF000000"/>
      <name val="Arial"/>
      <family val="2"/>
    </font>
    <font>
      <b/>
      <sz val="12"/>
      <color theme="1"/>
      <name val="Times New Roman"/>
      <family val="1"/>
    </font>
    <font>
      <sz val="12"/>
      <color theme="1"/>
      <name val="Times New Roman"/>
      <family val="1"/>
    </font>
    <font>
      <b/>
      <vertAlign val="superscript"/>
      <sz val="11"/>
      <color theme="1"/>
      <name val="Calibri"/>
      <family val="2"/>
      <scheme val="minor"/>
    </font>
    <font>
      <vertAlign val="superscript"/>
      <sz val="11"/>
      <color theme="1"/>
      <name val="Calibri"/>
      <family val="2"/>
      <scheme val="minor"/>
    </font>
    <font>
      <sz val="11"/>
      <color theme="1"/>
      <name val="Arial"/>
      <family val="2"/>
    </font>
    <font>
      <b/>
      <u/>
      <sz val="10"/>
      <color rgb="FF000000"/>
      <name val="Arial"/>
      <family val="2"/>
    </font>
    <font>
      <b/>
      <sz val="12"/>
      <color rgb="FF000000"/>
      <name val="Times New Roman"/>
      <family val="1"/>
    </font>
    <font>
      <b/>
      <sz val="9"/>
      <color rgb="FF000000"/>
      <name val="Times New Roman"/>
      <family val="1"/>
    </font>
    <font>
      <sz val="9"/>
      <color rgb="FF000000"/>
      <name val="Times New Roman"/>
      <family val="1"/>
    </font>
    <font>
      <vertAlign val="superscript"/>
      <sz val="10"/>
      <name val="Times New Roman"/>
      <family val="1"/>
    </font>
    <font>
      <sz val="9"/>
      <color theme="1"/>
      <name val="Times New Roman"/>
      <family val="1"/>
    </font>
    <font>
      <b/>
      <sz val="10"/>
      <name val="Times New Roman"/>
      <family val="1"/>
    </font>
    <font>
      <b/>
      <sz val="9"/>
      <color theme="1"/>
      <name val="Times New Roman"/>
      <family val="1"/>
    </font>
    <font>
      <sz val="9"/>
      <name val="Times New Roman"/>
      <family val="1"/>
    </font>
    <font>
      <sz val="10"/>
      <color theme="1"/>
      <name val="Times New Roman"/>
      <family val="1"/>
    </font>
    <font>
      <i/>
      <sz val="9"/>
      <color rgb="FF000000"/>
      <name val="Times New Roman"/>
      <family val="1"/>
    </font>
    <font>
      <sz val="9"/>
      <color rgb="FFFF0000"/>
      <name val="Times New Roman"/>
      <family val="1"/>
    </font>
    <font>
      <b/>
      <sz val="12"/>
      <name val="Times New Roman"/>
      <family val="1"/>
    </font>
    <font>
      <b/>
      <vertAlign val="superscript"/>
      <sz val="10"/>
      <name val="Times New Roman"/>
      <family val="1"/>
    </font>
    <font>
      <sz val="12"/>
      <name val="Times New Roman"/>
      <family val="1"/>
    </font>
    <font>
      <b/>
      <i/>
      <sz val="10"/>
      <name val="Times New Roman"/>
      <family val="1"/>
    </font>
    <font>
      <sz val="11"/>
      <name val="Calibri"/>
      <family val="2"/>
    </font>
    <font>
      <sz val="10"/>
      <color rgb="FF000000"/>
      <name val="Times New Roman"/>
      <family val="1"/>
    </font>
    <font>
      <vertAlign val="superscript"/>
      <sz val="10"/>
      <color theme="1"/>
      <name val="Times New Roman"/>
      <family val="1"/>
    </font>
    <font>
      <sz val="11"/>
      <color theme="1"/>
      <name val="Calibri"/>
      <family val="2"/>
    </font>
    <font>
      <b/>
      <sz val="10"/>
      <color indexed="8"/>
      <name val="Times New Roman"/>
      <family val="1"/>
    </font>
    <font>
      <b/>
      <u/>
      <sz val="12"/>
      <color theme="1"/>
      <name val="Times New Roman"/>
      <family val="1"/>
    </font>
    <font>
      <vertAlign val="superscript"/>
      <sz val="12"/>
      <color theme="1"/>
      <name val="Times New Roman"/>
      <family val="1"/>
    </font>
    <font>
      <sz val="12"/>
      <color rgb="FF000000"/>
      <name val="Times New Roman"/>
      <family val="1"/>
    </font>
    <font>
      <vertAlign val="subscript"/>
      <sz val="12"/>
      <color rgb="FF000000"/>
      <name val="Times New Roman"/>
      <family val="1"/>
    </font>
    <font>
      <i/>
      <sz val="12"/>
      <color theme="1"/>
      <name val="Times New Roman"/>
      <family val="1"/>
    </font>
    <font>
      <u/>
      <sz val="12"/>
      <color theme="10"/>
      <name val="Times New Roman"/>
      <family val="1"/>
    </font>
    <font>
      <i/>
      <sz val="12"/>
      <color rgb="FF000000"/>
      <name val="Times New Roman"/>
      <family val="1"/>
    </font>
    <font>
      <sz val="11"/>
      <color theme="1"/>
      <name val="Tahoma"/>
      <family val="2"/>
    </font>
    <font>
      <sz val="11"/>
      <color rgb="FF000000"/>
      <name val="Calibri"/>
      <family val="2"/>
    </font>
    <font>
      <b/>
      <sz val="11"/>
      <color theme="1"/>
      <name val="Arial"/>
      <family val="2"/>
    </font>
    <font>
      <u/>
      <sz val="11"/>
      <color theme="1"/>
      <name val="Calibri"/>
      <family val="2"/>
      <scheme val="minor"/>
    </font>
  </fonts>
  <fills count="20">
    <fill>
      <patternFill patternType="none"/>
    </fill>
    <fill>
      <patternFill patternType="gray125"/>
    </fill>
    <fill>
      <patternFill patternType="solid">
        <fgColor theme="0" tint="-0.14999847407452621"/>
        <bgColor indexed="64"/>
      </patternFill>
    </fill>
    <fill>
      <patternFill patternType="solid">
        <fgColor theme="4" tint="0.59999389629810485"/>
        <bgColor indexed="64"/>
      </patternFill>
    </fill>
    <fill>
      <patternFill patternType="lightUp"/>
    </fill>
    <fill>
      <patternFill patternType="solid">
        <fgColor theme="2"/>
        <bgColor indexed="64"/>
      </patternFill>
    </fill>
    <fill>
      <patternFill patternType="solid">
        <fgColor indexed="22"/>
        <bgColor indexed="0"/>
      </patternFill>
    </fill>
    <fill>
      <patternFill patternType="solid">
        <fgColor theme="0"/>
        <bgColor indexed="64"/>
      </patternFill>
    </fill>
    <fill>
      <patternFill patternType="solid">
        <fgColor theme="0" tint="-0.14999847407452621"/>
        <bgColor indexed="0"/>
      </patternFill>
    </fill>
    <fill>
      <patternFill patternType="solid">
        <fgColor rgb="FFFFFF00"/>
        <bgColor indexed="64"/>
      </patternFill>
    </fill>
    <fill>
      <patternFill patternType="solid">
        <fgColor theme="6"/>
        <bgColor indexed="64"/>
      </patternFill>
    </fill>
    <fill>
      <patternFill patternType="solid">
        <fgColor rgb="FFD9D9D9"/>
        <bgColor indexed="64"/>
      </patternFill>
    </fill>
    <fill>
      <patternFill patternType="solid">
        <fgColor indexed="47"/>
        <bgColor indexed="64"/>
      </patternFill>
    </fill>
    <fill>
      <patternFill patternType="solid">
        <fgColor rgb="FFFFCC99"/>
        <bgColor indexed="64"/>
      </patternFill>
    </fill>
    <fill>
      <patternFill patternType="solid">
        <fgColor theme="9"/>
        <bgColor indexed="64"/>
      </patternFill>
    </fill>
    <fill>
      <patternFill patternType="solid">
        <fgColor theme="3" tint="0.79998168889431442"/>
        <bgColor indexed="64"/>
      </patternFill>
    </fill>
    <fill>
      <patternFill patternType="solid">
        <fgColor theme="8"/>
        <bgColor indexed="64"/>
      </patternFill>
    </fill>
    <fill>
      <patternFill patternType="solid">
        <fgColor rgb="FFFFFFCC"/>
        <bgColor indexed="64"/>
      </patternFill>
    </fill>
    <fill>
      <patternFill patternType="solid">
        <fgColor theme="7"/>
        <bgColor indexed="64"/>
      </patternFill>
    </fill>
    <fill>
      <patternFill patternType="lightUp">
        <bgColor theme="0" tint="-0.14999847407452621"/>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bottom/>
      <diagonal/>
    </border>
    <border>
      <left style="medium">
        <color indexed="64"/>
      </left>
      <right style="medium">
        <color indexed="64"/>
      </right>
      <top/>
      <bottom/>
      <diagonal/>
    </border>
    <border>
      <left/>
      <right style="thin">
        <color indexed="64"/>
      </right>
      <top style="thin">
        <color indexed="64"/>
      </top>
      <bottom/>
      <diagonal/>
    </border>
    <border>
      <left style="thin">
        <color indexed="64"/>
      </left>
      <right/>
      <top style="thin">
        <color indexed="64"/>
      </top>
      <bottom/>
      <diagonal/>
    </border>
    <border>
      <left style="thin">
        <color auto="1"/>
      </left>
      <right style="thin">
        <color auto="1"/>
      </right>
      <top style="thin">
        <color auto="1"/>
      </top>
      <bottom/>
      <diagonal/>
    </border>
    <border>
      <left/>
      <right/>
      <top style="thin">
        <color indexed="64"/>
      </top>
      <bottom/>
      <diagonal/>
    </border>
    <border>
      <left style="thin">
        <color indexed="64"/>
      </left>
      <right style="thin">
        <color indexed="64"/>
      </right>
      <top/>
      <bottom style="medium">
        <color indexed="64"/>
      </bottom>
      <diagonal/>
    </border>
    <border>
      <left style="thin">
        <color indexed="64"/>
      </left>
      <right style="thin">
        <color indexed="64"/>
      </right>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top style="thick">
        <color indexed="64"/>
      </top>
      <bottom style="thick">
        <color indexed="64"/>
      </bottom>
      <diagonal/>
    </border>
    <border>
      <left/>
      <right/>
      <top style="thick">
        <color indexed="64"/>
      </top>
      <bottom style="thick">
        <color indexed="64"/>
      </bottom>
      <diagonal/>
    </border>
    <border>
      <left/>
      <right style="thin">
        <color indexed="64"/>
      </right>
      <top style="thick">
        <color indexed="64"/>
      </top>
      <bottom style="thick">
        <color indexed="64"/>
      </bottom>
      <diagonal/>
    </border>
    <border>
      <left/>
      <right style="thin">
        <color indexed="64"/>
      </right>
      <top style="thin">
        <color indexed="64"/>
      </top>
      <bottom style="medium">
        <color indexed="64"/>
      </bottom>
      <diagonal/>
    </border>
    <border>
      <left style="thin">
        <color indexed="64"/>
      </left>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auto="1"/>
      </left>
      <right/>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thin">
        <color indexed="8"/>
      </left>
      <right style="thin">
        <color indexed="8"/>
      </right>
      <top style="thin">
        <color indexed="8"/>
      </top>
      <bottom style="thin">
        <color indexed="8"/>
      </bottom>
      <diagonal/>
    </border>
    <border>
      <left style="medium">
        <color indexed="64"/>
      </left>
      <right style="medium">
        <color indexed="64"/>
      </right>
      <top/>
      <bottom style="thin">
        <color indexed="64"/>
      </bottom>
      <diagonal/>
    </border>
    <border>
      <left style="thin">
        <color indexed="64"/>
      </left>
      <right style="medium">
        <color indexed="64"/>
      </right>
      <top/>
      <bottom style="thin">
        <color indexed="64"/>
      </bottom>
      <diagonal/>
    </border>
    <border>
      <left style="thin">
        <color rgb="FFD0D7E5"/>
      </left>
      <right style="thin">
        <color rgb="FFD0D7E5"/>
      </right>
      <top style="thin">
        <color rgb="FFD0D7E5"/>
      </top>
      <bottom style="thin">
        <color rgb="FFD0D7E5"/>
      </bottom>
      <diagonal/>
    </border>
  </borders>
  <cellStyleXfs count="13">
    <xf numFmtId="0" fontId="0" fillId="0" borderId="0"/>
    <xf numFmtId="43" fontId="9" fillId="0" borderId="0" applyFont="0" applyFill="0" applyBorder="0" applyAlignment="0" applyProtection="0"/>
    <xf numFmtId="43" fontId="7" fillId="0" borderId="0" applyFont="0" applyFill="0" applyBorder="0" applyAlignment="0" applyProtection="0"/>
    <xf numFmtId="0" fontId="5" fillId="0" borderId="0" applyNumberFormat="0" applyFill="0" applyBorder="0" applyAlignment="0" applyProtection="0">
      <alignment vertical="top"/>
      <protection locked="0"/>
    </xf>
    <xf numFmtId="0" fontId="6" fillId="0" borderId="0"/>
    <xf numFmtId="0" fontId="10" fillId="0" borderId="0"/>
    <xf numFmtId="0" fontId="7" fillId="0" borderId="0"/>
    <xf numFmtId="0" fontId="4" fillId="0" borderId="0"/>
    <xf numFmtId="0" fontId="31" fillId="0" borderId="0" applyNumberFormat="0" applyFill="0" applyBorder="0" applyAlignment="0" applyProtection="0"/>
    <xf numFmtId="44" fontId="32" fillId="0" borderId="0" applyFont="0" applyFill="0" applyBorder="0" applyAlignment="0" applyProtection="0"/>
    <xf numFmtId="0" fontId="4" fillId="0" borderId="0"/>
    <xf numFmtId="0" fontId="1" fillId="0" borderId="0"/>
    <xf numFmtId="44" fontId="1" fillId="0" borderId="0" applyFont="0" applyFill="0" applyBorder="0" applyAlignment="0" applyProtection="0"/>
  </cellStyleXfs>
  <cellXfs count="582">
    <xf numFmtId="0" fontId="0" fillId="0" borderId="0" xfId="0"/>
    <xf numFmtId="0" fontId="11" fillId="0" borderId="0" xfId="0" applyFont="1"/>
    <xf numFmtId="0" fontId="13" fillId="0" borderId="0" xfId="0" applyFont="1"/>
    <xf numFmtId="0" fontId="3" fillId="0" borderId="0" xfId="0" applyFont="1"/>
    <xf numFmtId="0" fontId="11" fillId="0" borderId="0" xfId="0" applyFont="1" applyAlignment="1">
      <alignment vertical="center"/>
    </xf>
    <xf numFmtId="0" fontId="11" fillId="0" borderId="0" xfId="0" applyNumberFormat="1" applyFont="1"/>
    <xf numFmtId="0" fontId="4" fillId="0" borderId="2" xfId="0" applyFont="1" applyBorder="1" applyAlignment="1">
      <alignment horizontal="left"/>
    </xf>
    <xf numFmtId="0" fontId="12" fillId="0" borderId="0" xfId="0" applyFont="1"/>
    <xf numFmtId="0" fontId="0" fillId="0" borderId="0" xfId="0" applyAlignment="1">
      <alignment vertical="center"/>
    </xf>
    <xf numFmtId="0" fontId="21" fillId="0" borderId="0" xfId="0" applyFont="1"/>
    <xf numFmtId="0" fontId="13" fillId="2" borderId="12" xfId="0" applyFont="1" applyFill="1" applyBorder="1" applyAlignment="1">
      <alignment horizontal="left" wrapText="1"/>
    </xf>
    <xf numFmtId="0" fontId="11" fillId="0" borderId="0" xfId="0" applyFont="1" applyAlignment="1">
      <alignment horizontal="left"/>
    </xf>
    <xf numFmtId="0" fontId="13" fillId="0" borderId="0" xfId="0" applyFont="1" applyAlignment="1">
      <alignment horizontal="left"/>
    </xf>
    <xf numFmtId="0" fontId="27" fillId="0" borderId="0" xfId="0" applyFont="1"/>
    <xf numFmtId="0" fontId="0" fillId="0" borderId="0" xfId="0" applyAlignment="1"/>
    <xf numFmtId="0" fontId="2" fillId="0" borderId="0" xfId="0" applyFont="1"/>
    <xf numFmtId="0" fontId="30" fillId="0" borderId="0" xfId="0" applyFont="1" applyAlignment="1">
      <alignment horizontal="left" vertical="center"/>
    </xf>
    <xf numFmtId="0" fontId="0" fillId="0" borderId="0" xfId="0" applyAlignment="1">
      <alignment wrapText="1"/>
    </xf>
    <xf numFmtId="0" fontId="1" fillId="0" borderId="0" xfId="0" applyFont="1"/>
    <xf numFmtId="0" fontId="4" fillId="0" borderId="2" xfId="0" applyFont="1" applyFill="1" applyBorder="1" applyAlignment="1">
      <alignment horizontal="left"/>
    </xf>
    <xf numFmtId="0" fontId="1" fillId="0" borderId="0" xfId="0" applyFont="1" applyAlignment="1">
      <alignment horizontal="left"/>
    </xf>
    <xf numFmtId="0" fontId="1" fillId="0" borderId="0" xfId="0" applyFont="1" applyAlignment="1"/>
    <xf numFmtId="0" fontId="1" fillId="0" borderId="2" xfId="0" applyNumberFormat="1" applyFont="1" applyFill="1" applyBorder="1" applyAlignment="1">
      <alignment horizontal="left"/>
    </xf>
    <xf numFmtId="0" fontId="1" fillId="0" borderId="2" xfId="0" applyFont="1" applyFill="1" applyBorder="1" applyAlignment="1">
      <alignment horizontal="left"/>
    </xf>
    <xf numFmtId="0" fontId="1" fillId="0" borderId="2" xfId="0" applyFont="1" applyBorder="1" applyAlignment="1">
      <alignment horizontal="left" vertical="top"/>
    </xf>
    <xf numFmtId="9" fontId="1" fillId="0" borderId="2" xfId="0" applyNumberFormat="1" applyFont="1" applyFill="1" applyBorder="1" applyAlignment="1">
      <alignment horizontal="left"/>
    </xf>
    <xf numFmtId="3" fontId="1" fillId="0" borderId="2" xfId="0" applyNumberFormat="1" applyFont="1" applyBorder="1" applyAlignment="1">
      <alignment horizontal="left"/>
    </xf>
    <xf numFmtId="0" fontId="1" fillId="0" borderId="0" xfId="0" applyNumberFormat="1" applyFont="1" applyBorder="1"/>
    <xf numFmtId="0" fontId="1" fillId="0" borderId="0" xfId="0" applyNumberFormat="1" applyFont="1"/>
    <xf numFmtId="0" fontId="12" fillId="2" borderId="12" xfId="0" applyFont="1" applyFill="1" applyBorder="1" applyAlignment="1">
      <alignment horizontal="left" wrapText="1"/>
    </xf>
    <xf numFmtId="0" fontId="1" fillId="0" borderId="0" xfId="0" applyFont="1" applyFill="1" applyAlignment="1">
      <alignment horizontal="left"/>
    </xf>
    <xf numFmtId="0" fontId="1" fillId="0" borderId="0" xfId="0" applyFont="1" applyAlignment="1">
      <alignment wrapText="1"/>
    </xf>
    <xf numFmtId="166" fontId="1" fillId="0" borderId="0" xfId="0" applyNumberFormat="1" applyFont="1" applyAlignment="1">
      <alignment horizontal="left"/>
    </xf>
    <xf numFmtId="0" fontId="1" fillId="0" borderId="0" xfId="0" applyFont="1" applyAlignment="1">
      <alignment horizontal="left" vertical="center"/>
    </xf>
    <xf numFmtId="0" fontId="1" fillId="0" borderId="0" xfId="0" applyFont="1" applyFill="1"/>
    <xf numFmtId="0" fontId="1" fillId="0" borderId="0" xfId="0" applyNumberFormat="1" applyFont="1" applyAlignment="1">
      <alignment horizontal="left"/>
    </xf>
    <xf numFmtId="0" fontId="1" fillId="0" borderId="0" xfId="0" applyNumberFormat="1" applyFont="1" applyAlignment="1"/>
    <xf numFmtId="0" fontId="1" fillId="0" borderId="0" xfId="0" applyNumberFormat="1" applyFont="1" applyBorder="1" applyAlignment="1">
      <alignment horizontal="left" wrapText="1"/>
    </xf>
    <xf numFmtId="0" fontId="1" fillId="0" borderId="0" xfId="0" applyFont="1" applyBorder="1"/>
    <xf numFmtId="0" fontId="1" fillId="0" borderId="0" xfId="0" applyFont="1" applyBorder="1" applyAlignment="1">
      <alignment horizontal="left" wrapText="1"/>
    </xf>
    <xf numFmtId="0" fontId="11" fillId="0" borderId="0" xfId="0" applyFont="1" applyAlignment="1">
      <alignment wrapText="1"/>
    </xf>
    <xf numFmtId="0" fontId="11" fillId="0" borderId="0" xfId="0" applyNumberFormat="1" applyFont="1" applyAlignment="1"/>
    <xf numFmtId="0" fontId="11" fillId="0" borderId="0" xfId="0" applyFont="1" applyAlignment="1"/>
    <xf numFmtId="0" fontId="1" fillId="0" borderId="2" xfId="0" quotePrefix="1" applyFont="1" applyBorder="1" applyAlignment="1">
      <alignment horizontal="left" vertical="top"/>
    </xf>
    <xf numFmtId="0" fontId="1" fillId="7" borderId="2" xfId="0" applyFont="1" applyFill="1" applyBorder="1" applyAlignment="1">
      <alignment horizontal="left" vertical="top"/>
    </xf>
    <xf numFmtId="164" fontId="1" fillId="7" borderId="2" xfId="0" applyNumberFormat="1" applyFont="1" applyFill="1" applyBorder="1" applyAlignment="1">
      <alignment horizontal="left" vertical="top"/>
    </xf>
    <xf numFmtId="164" fontId="1" fillId="7" borderId="2" xfId="0" quotePrefix="1" applyNumberFormat="1" applyFont="1" applyFill="1" applyBorder="1" applyAlignment="1">
      <alignment horizontal="left" vertical="top"/>
    </xf>
    <xf numFmtId="0" fontId="1" fillId="0" borderId="2" xfId="0" applyFont="1" applyBorder="1" applyAlignment="1">
      <alignment horizontal="left"/>
    </xf>
    <xf numFmtId="0" fontId="1" fillId="0" borderId="0" xfId="0" applyFont="1" applyAlignment="1">
      <alignment horizontal="left"/>
    </xf>
    <xf numFmtId="0" fontId="1" fillId="0" borderId="1" xfId="0" applyFont="1" applyBorder="1" applyAlignment="1">
      <alignment horizontal="left"/>
    </xf>
    <xf numFmtId="0" fontId="7" fillId="0" borderId="2" xfId="0" applyFont="1" applyFill="1" applyBorder="1" applyAlignment="1">
      <alignment horizontal="left" vertical="top"/>
    </xf>
    <xf numFmtId="0" fontId="7" fillId="0" borderId="2" xfId="0" applyFont="1" applyFill="1" applyBorder="1" applyAlignment="1">
      <alignment horizontal="left"/>
    </xf>
    <xf numFmtId="0" fontId="7" fillId="0" borderId="0" xfId="0" applyFont="1" applyFill="1" applyAlignment="1"/>
    <xf numFmtId="0" fontId="4" fillId="0" borderId="2" xfId="0" applyNumberFormat="1" applyFont="1" applyBorder="1" applyAlignment="1">
      <alignment horizontal="left"/>
    </xf>
    <xf numFmtId="0" fontId="7" fillId="0" borderId="0" xfId="0" applyNumberFormat="1" applyFont="1" applyFill="1" applyAlignment="1"/>
    <xf numFmtId="0" fontId="1" fillId="3" borderId="2" xfId="0" applyFont="1" applyFill="1" applyBorder="1" applyAlignment="1">
      <alignment horizontal="left"/>
    </xf>
    <xf numFmtId="17" fontId="4" fillId="0" borderId="2" xfId="0" quotePrefix="1" applyNumberFormat="1" applyFont="1" applyBorder="1" applyAlignment="1">
      <alignment horizontal="center"/>
    </xf>
    <xf numFmtId="17" fontId="4" fillId="0" borderId="34" xfId="0" quotePrefix="1" applyNumberFormat="1" applyFont="1" applyBorder="1" applyAlignment="1">
      <alignment horizontal="center"/>
    </xf>
    <xf numFmtId="0" fontId="37" fillId="0" borderId="0" xfId="0" applyFont="1"/>
    <xf numFmtId="0" fontId="37" fillId="0" borderId="0" xfId="0" applyFont="1" applyAlignment="1">
      <alignment vertical="center"/>
    </xf>
    <xf numFmtId="0" fontId="4" fillId="0" borderId="2" xfId="0" applyFont="1" applyBorder="1" applyAlignment="1">
      <alignment horizontal="left" vertical="top"/>
    </xf>
    <xf numFmtId="14" fontId="1" fillId="0" borderId="2" xfId="0" applyNumberFormat="1" applyFont="1" applyBorder="1" applyAlignment="1">
      <alignment horizontal="left" vertical="top"/>
    </xf>
    <xf numFmtId="164" fontId="1" fillId="0" borderId="2" xfId="0" applyNumberFormat="1" applyFont="1" applyBorder="1" applyAlignment="1">
      <alignment horizontal="left" vertical="top"/>
    </xf>
    <xf numFmtId="0" fontId="1" fillId="0" borderId="1" xfId="0" applyFont="1" applyBorder="1"/>
    <xf numFmtId="0" fontId="1" fillId="2" borderId="2" xfId="0" applyFont="1" applyFill="1" applyBorder="1" applyAlignment="1">
      <alignment horizontal="left"/>
    </xf>
    <xf numFmtId="0" fontId="1" fillId="2" borderId="2" xfId="0" applyNumberFormat="1" applyFont="1" applyFill="1" applyBorder="1" applyAlignment="1">
      <alignment horizontal="left"/>
    </xf>
    <xf numFmtId="0" fontId="1" fillId="0" borderId="1" xfId="0" applyFont="1" applyBorder="1" applyAlignment="1">
      <alignment wrapText="1"/>
    </xf>
    <xf numFmtId="0" fontId="7" fillId="0" borderId="1" xfId="0" applyFont="1" applyBorder="1"/>
    <xf numFmtId="0" fontId="1" fillId="0" borderId="2" xfId="0" applyFont="1" applyBorder="1"/>
    <xf numFmtId="166" fontId="7" fillId="0" borderId="2" xfId="0" applyNumberFormat="1" applyFont="1" applyFill="1" applyBorder="1" applyAlignment="1">
      <alignment horizontal="left" vertical="top"/>
    </xf>
    <xf numFmtId="3" fontId="7" fillId="0" borderId="2" xfId="0" applyNumberFormat="1" applyFont="1" applyFill="1" applyBorder="1" applyAlignment="1">
      <alignment horizontal="left" vertical="top"/>
    </xf>
    <xf numFmtId="167" fontId="7" fillId="0" borderId="2" xfId="0" applyNumberFormat="1" applyFont="1" applyFill="1" applyBorder="1" applyAlignment="1">
      <alignment horizontal="left" vertical="top"/>
    </xf>
    <xf numFmtId="0" fontId="7" fillId="0" borderId="2" xfId="0" applyNumberFormat="1" applyFont="1" applyFill="1" applyBorder="1" applyAlignment="1">
      <alignment horizontal="left" vertical="top"/>
    </xf>
    <xf numFmtId="166" fontId="13" fillId="2" borderId="11" xfId="0" applyNumberFormat="1" applyFont="1" applyFill="1" applyBorder="1" applyAlignment="1">
      <alignment horizontal="left" wrapText="1"/>
    </xf>
    <xf numFmtId="0" fontId="1" fillId="0" borderId="2" xfId="0" applyNumberFormat="1" applyFont="1" applyBorder="1" applyAlignment="1">
      <alignment horizontal="left"/>
    </xf>
    <xf numFmtId="0" fontId="4" fillId="0" borderId="2" xfId="0" applyNumberFormat="1" applyFont="1" applyFill="1" applyBorder="1" applyAlignment="1">
      <alignment horizontal="left"/>
    </xf>
    <xf numFmtId="168" fontId="4" fillId="0" borderId="2" xfId="0" applyNumberFormat="1" applyFont="1" applyFill="1" applyBorder="1" applyAlignment="1">
      <alignment horizontal="left"/>
    </xf>
    <xf numFmtId="0" fontId="7" fillId="0" borderId="2" xfId="0" applyNumberFormat="1" applyFont="1" applyFill="1" applyBorder="1" applyAlignment="1">
      <alignment horizontal="left"/>
    </xf>
    <xf numFmtId="3" fontId="4" fillId="0" borderId="2" xfId="0" applyNumberFormat="1" applyFont="1" applyFill="1" applyBorder="1" applyAlignment="1">
      <alignment horizontal="left"/>
    </xf>
    <xf numFmtId="3" fontId="1" fillId="0" borderId="2" xfId="0" applyNumberFormat="1" applyFont="1" applyFill="1" applyBorder="1" applyAlignment="1">
      <alignment horizontal="left"/>
    </xf>
    <xf numFmtId="0" fontId="4" fillId="0" borderId="2" xfId="0" applyNumberFormat="1" applyFont="1" applyFill="1" applyBorder="1" applyAlignment="1"/>
    <xf numFmtId="0" fontId="1" fillId="0" borderId="2" xfId="0" quotePrefix="1" applyNumberFormat="1" applyFont="1" applyFill="1" applyBorder="1" applyAlignment="1">
      <alignment horizontal="left"/>
    </xf>
    <xf numFmtId="0" fontId="1" fillId="3" borderId="2" xfId="0" applyNumberFormat="1" applyFont="1" applyFill="1" applyBorder="1" applyAlignment="1">
      <alignment horizontal="left"/>
    </xf>
    <xf numFmtId="0" fontId="7" fillId="0" borderId="2" xfId="0" applyFont="1" applyFill="1" applyBorder="1"/>
    <xf numFmtId="0" fontId="1" fillId="0" borderId="2" xfId="0" applyNumberFormat="1" applyFont="1" applyFill="1" applyBorder="1" applyAlignment="1">
      <alignment horizontal="left" wrapText="1"/>
    </xf>
    <xf numFmtId="0" fontId="34" fillId="0" borderId="0" xfId="0" applyFont="1"/>
    <xf numFmtId="0" fontId="12" fillId="11" borderId="11" xfId="0" applyFont="1" applyFill="1" applyBorder="1" applyAlignment="1">
      <alignment horizontal="left" wrapText="1"/>
    </xf>
    <xf numFmtId="0" fontId="12" fillId="11" borderId="12" xfId="0" applyFont="1" applyFill="1" applyBorder="1" applyAlignment="1">
      <alignment horizontal="left" wrapText="1"/>
    </xf>
    <xf numFmtId="0" fontId="0" fillId="0" borderId="0" xfId="0" applyFill="1"/>
    <xf numFmtId="0" fontId="0" fillId="0" borderId="0" xfId="0" applyFill="1" applyBorder="1" applyAlignment="1">
      <alignment wrapText="1"/>
    </xf>
    <xf numFmtId="0" fontId="40" fillId="0" borderId="1" xfId="0" applyFont="1" applyBorder="1"/>
    <xf numFmtId="0" fontId="40" fillId="0" borderId="1" xfId="0" applyFont="1" applyBorder="1" applyAlignment="1">
      <alignment vertical="center" wrapText="1"/>
    </xf>
    <xf numFmtId="0" fontId="1" fillId="0" borderId="1" xfId="0" applyFont="1" applyBorder="1" applyAlignment="1">
      <alignment vertical="center" wrapText="1"/>
    </xf>
    <xf numFmtId="0" fontId="30" fillId="0" borderId="2" xfId="0" applyFont="1" applyBorder="1" applyAlignment="1">
      <alignment vertical="center"/>
    </xf>
    <xf numFmtId="0" fontId="30" fillId="0" borderId="2" xfId="0" applyFont="1" applyBorder="1" applyAlignment="1">
      <alignment horizontal="right" vertical="center"/>
    </xf>
    <xf numFmtId="0" fontId="0" fillId="0" borderId="1" xfId="0" applyBorder="1"/>
    <xf numFmtId="0" fontId="0" fillId="0" borderId="2" xfId="0" applyBorder="1"/>
    <xf numFmtId="0" fontId="1" fillId="0" borderId="1" xfId="0" applyFont="1" applyBorder="1" applyAlignment="1">
      <alignment horizontal="left" wrapText="1"/>
    </xf>
    <xf numFmtId="0" fontId="1" fillId="0" borderId="1" xfId="0" applyFont="1" applyFill="1" applyBorder="1" applyAlignment="1">
      <alignment horizontal="left" wrapText="1"/>
    </xf>
    <xf numFmtId="0" fontId="0" fillId="0" borderId="1" xfId="0" applyFill="1" applyBorder="1"/>
    <xf numFmtId="0" fontId="1" fillId="0" borderId="2" xfId="0" applyFont="1" applyBorder="1" applyAlignment="1">
      <alignment horizontal="left" wrapText="1"/>
    </xf>
    <xf numFmtId="0" fontId="1" fillId="2" borderId="1" xfId="0" applyFont="1" applyFill="1" applyBorder="1"/>
    <xf numFmtId="0" fontId="1" fillId="13" borderId="1" xfId="0" applyFont="1" applyFill="1" applyBorder="1"/>
    <xf numFmtId="0" fontId="1" fillId="14" borderId="0" xfId="0" applyFont="1" applyFill="1" applyAlignment="1">
      <alignment horizontal="left" vertical="center"/>
    </xf>
    <xf numFmtId="0" fontId="1" fillId="14" borderId="0" xfId="0" applyFont="1" applyFill="1"/>
    <xf numFmtId="0" fontId="1" fillId="15" borderId="1" xfId="0" applyFont="1" applyFill="1" applyBorder="1"/>
    <xf numFmtId="0" fontId="1" fillId="16" borderId="0" xfId="0" applyFont="1" applyFill="1" applyAlignment="1">
      <alignment horizontal="left" vertical="center"/>
    </xf>
    <xf numFmtId="0" fontId="1" fillId="16" borderId="0" xfId="0" applyFont="1" applyFill="1"/>
    <xf numFmtId="0" fontId="0" fillId="0" borderId="0" xfId="0" applyFill="1" applyBorder="1" applyAlignment="1"/>
    <xf numFmtId="0" fontId="1" fillId="17" borderId="1" xfId="0" applyFont="1" applyFill="1" applyBorder="1"/>
    <xf numFmtId="0" fontId="0" fillId="17" borderId="1" xfId="0" applyFill="1" applyBorder="1"/>
    <xf numFmtId="0" fontId="8" fillId="2" borderId="22" xfId="0" applyFont="1" applyFill="1" applyBorder="1" applyAlignment="1">
      <alignment wrapText="1"/>
    </xf>
    <xf numFmtId="0" fontId="1" fillId="18" borderId="0" xfId="0" applyFont="1" applyFill="1" applyAlignment="1">
      <alignment horizontal="left" vertical="center"/>
    </xf>
    <xf numFmtId="0" fontId="1" fillId="18" borderId="0" xfId="0" applyFont="1" applyFill="1"/>
    <xf numFmtId="0" fontId="1" fillId="10" borderId="0" xfId="0" applyFont="1" applyFill="1" applyAlignment="1">
      <alignment horizontal="left" vertical="center"/>
    </xf>
    <xf numFmtId="0" fontId="1" fillId="10" borderId="0" xfId="0" applyFont="1" applyFill="1"/>
    <xf numFmtId="0" fontId="1" fillId="9" borderId="0" xfId="0" applyFont="1" applyFill="1" applyAlignment="1">
      <alignment horizontal="left" vertical="center"/>
    </xf>
    <xf numFmtId="0" fontId="1" fillId="9" borderId="0" xfId="0" applyFont="1" applyFill="1"/>
    <xf numFmtId="0" fontId="1" fillId="0" borderId="0" xfId="11"/>
    <xf numFmtId="0" fontId="6" fillId="0" borderId="1" xfId="11" applyFont="1" applyBorder="1" applyAlignment="1">
      <alignment horizontal="center" vertical="top" wrapText="1"/>
    </xf>
    <xf numFmtId="0" fontId="49" fillId="0" borderId="1" xfId="11" applyFont="1" applyBorder="1" applyAlignment="1">
      <alignment horizontal="center" vertical="top" wrapText="1"/>
    </xf>
    <xf numFmtId="0" fontId="46" fillId="0" borderId="1" xfId="11" applyFont="1" applyBorder="1" applyAlignment="1">
      <alignment wrapText="1"/>
    </xf>
    <xf numFmtId="0" fontId="50" fillId="0" borderId="1" xfId="11" applyFont="1" applyBorder="1" applyAlignment="1">
      <alignment horizontal="center" wrapText="1"/>
    </xf>
    <xf numFmtId="2" fontId="50" fillId="0" borderId="1" xfId="11" applyNumberFormat="1" applyFont="1" applyBorder="1" applyAlignment="1">
      <alignment horizontal="center" wrapText="1"/>
    </xf>
    <xf numFmtId="0" fontId="50" fillId="0" borderId="1" xfId="11" applyFont="1" applyBorder="1" applyAlignment="1">
      <alignment horizontal="center"/>
    </xf>
    <xf numFmtId="0" fontId="6" fillId="0" borderId="0" xfId="11" applyFont="1"/>
    <xf numFmtId="0" fontId="53" fillId="0" borderId="0" xfId="11" applyFont="1"/>
    <xf numFmtId="4" fontId="6" fillId="0" borderId="0" xfId="11" applyNumberFormat="1" applyFont="1"/>
    <xf numFmtId="0" fontId="47" fillId="0" borderId="1" xfId="11" applyFont="1" applyBorder="1" applyAlignment="1">
      <alignment horizontal="center"/>
    </xf>
    <xf numFmtId="4" fontId="47" fillId="0" borderId="1" xfId="11" applyNumberFormat="1" applyFont="1" applyBorder="1" applyAlignment="1">
      <alignment horizontal="center"/>
    </xf>
    <xf numFmtId="173" fontId="6" fillId="0" borderId="0" xfId="11" applyNumberFormat="1" applyFont="1"/>
    <xf numFmtId="0" fontId="6" fillId="0" borderId="0" xfId="11" applyFont="1" applyAlignment="1">
      <alignment wrapText="1"/>
    </xf>
    <xf numFmtId="0" fontId="47" fillId="0" borderId="30" xfId="11" applyFont="1" applyBorder="1" applyAlignment="1">
      <alignment horizontal="center" vertical="center" wrapText="1"/>
    </xf>
    <xf numFmtId="4" fontId="47" fillId="0" borderId="30" xfId="11" applyNumberFormat="1" applyFont="1" applyBorder="1" applyAlignment="1">
      <alignment horizontal="center" vertical="center" wrapText="1"/>
    </xf>
    <xf numFmtId="0" fontId="6" fillId="0" borderId="1" xfId="11" applyFont="1" applyBorder="1" applyAlignment="1">
      <alignment vertical="top" wrapText="1"/>
    </xf>
    <xf numFmtId="173" fontId="6" fillId="0" borderId="1" xfId="12" applyNumberFormat="1" applyFont="1" applyFill="1" applyBorder="1" applyAlignment="1">
      <alignment horizontal="right" vertical="top" wrapText="1"/>
    </xf>
    <xf numFmtId="0" fontId="55" fillId="0" borderId="0" xfId="11" applyFont="1" applyAlignment="1">
      <alignment wrapText="1"/>
    </xf>
    <xf numFmtId="0" fontId="6" fillId="0" borderId="1" xfId="11" applyFont="1" applyBorder="1" applyAlignment="1">
      <alignment horizontal="left" vertical="top" wrapText="1" indent="1"/>
    </xf>
    <xf numFmtId="1" fontId="6" fillId="0" borderId="1" xfId="11" applyNumberFormat="1" applyFont="1" applyBorder="1" applyAlignment="1">
      <alignment horizontal="center" vertical="top" wrapText="1"/>
    </xf>
    <xf numFmtId="169" fontId="6" fillId="0" borderId="1" xfId="11" applyNumberFormat="1" applyFont="1" applyBorder="1" applyAlignment="1">
      <alignment horizontal="center" vertical="top" wrapText="1"/>
    </xf>
    <xf numFmtId="4" fontId="6" fillId="0" borderId="1" xfId="11" applyNumberFormat="1" applyFont="1" applyBorder="1" applyAlignment="1">
      <alignment horizontal="center" vertical="top" wrapText="1"/>
    </xf>
    <xf numFmtId="0" fontId="6" fillId="0" borderId="1" xfId="11" applyFont="1" applyBorder="1" applyAlignment="1">
      <alignment horizontal="left" vertical="top" wrapText="1" indent="2"/>
    </xf>
    <xf numFmtId="165" fontId="6" fillId="0" borderId="1" xfId="12" applyNumberFormat="1" applyFont="1" applyFill="1" applyBorder="1" applyAlignment="1">
      <alignment horizontal="right" vertical="top" wrapText="1"/>
    </xf>
    <xf numFmtId="170" fontId="6" fillId="0" borderId="1" xfId="11" applyNumberFormat="1" applyFont="1" applyBorder="1" applyAlignment="1">
      <alignment horizontal="center" vertical="top" wrapText="1"/>
    </xf>
    <xf numFmtId="0" fontId="56" fillId="0" borderId="45" xfId="11" applyFont="1" applyBorder="1" applyAlignment="1">
      <alignment vertical="top" wrapText="1"/>
    </xf>
    <xf numFmtId="0" fontId="6" fillId="0" borderId="0" xfId="11" applyFont="1" applyAlignment="1">
      <alignment horizontal="center" vertical="top" wrapText="1"/>
    </xf>
    <xf numFmtId="173" fontId="6" fillId="0" borderId="1" xfId="12" applyNumberFormat="1" applyFont="1" applyFill="1" applyBorder="1" applyAlignment="1">
      <alignment wrapText="1"/>
    </xf>
    <xf numFmtId="173" fontId="6" fillId="0" borderId="1" xfId="12" applyNumberFormat="1" applyFont="1" applyFill="1" applyBorder="1" applyAlignment="1">
      <alignment vertical="top" wrapText="1"/>
    </xf>
    <xf numFmtId="0" fontId="56" fillId="0" borderId="3" xfId="11" applyFont="1" applyBorder="1" applyAlignment="1">
      <alignment vertical="top" wrapText="1"/>
    </xf>
    <xf numFmtId="0" fontId="6" fillId="0" borderId="47" xfId="11" applyFont="1" applyBorder="1" applyAlignment="1">
      <alignment horizontal="center" vertical="top" wrapText="1"/>
    </xf>
    <xf numFmtId="0" fontId="6" fillId="0" borderId="48" xfId="11" applyFont="1" applyBorder="1" applyAlignment="1">
      <alignment horizontal="center" vertical="top" wrapText="1"/>
    </xf>
    <xf numFmtId="0" fontId="47" fillId="0" borderId="4" xfId="11" applyFont="1" applyBorder="1" applyAlignment="1">
      <alignment wrapText="1"/>
    </xf>
    <xf numFmtId="0" fontId="6" fillId="0" borderId="46" xfId="11" applyFont="1" applyBorder="1" applyAlignment="1">
      <alignment vertical="top" wrapText="1"/>
    </xf>
    <xf numFmtId="165" fontId="6" fillId="0" borderId="2" xfId="12" applyNumberFormat="1" applyFont="1" applyFill="1" applyBorder="1" applyAlignment="1">
      <alignment vertical="top" wrapText="1"/>
    </xf>
    <xf numFmtId="0" fontId="6" fillId="0" borderId="0" xfId="11" quotePrefix="1" applyFont="1"/>
    <xf numFmtId="0" fontId="6" fillId="0" borderId="1" xfId="11" applyFont="1" applyBorder="1" applyAlignment="1">
      <alignment horizontal="right" vertical="top" wrapText="1"/>
    </xf>
    <xf numFmtId="38" fontId="6" fillId="0" borderId="1" xfId="11" applyNumberFormat="1" applyFont="1" applyBorder="1" applyAlignment="1">
      <alignment horizontal="right" vertical="top" wrapText="1"/>
    </xf>
    <xf numFmtId="0" fontId="6" fillId="0" borderId="1" xfId="11" applyFont="1" applyBorder="1" applyAlignment="1">
      <alignment horizontal="center" vertical="center" wrapText="1"/>
    </xf>
    <xf numFmtId="1" fontId="6" fillId="0" borderId="1" xfId="11" applyNumberFormat="1" applyFont="1" applyBorder="1" applyAlignment="1">
      <alignment horizontal="center" vertical="center" wrapText="1"/>
    </xf>
    <xf numFmtId="38" fontId="6" fillId="0" borderId="1" xfId="11" applyNumberFormat="1" applyFont="1" applyBorder="1" applyAlignment="1">
      <alignment horizontal="center" vertical="center" wrapText="1"/>
    </xf>
    <xf numFmtId="174" fontId="6" fillId="0" borderId="1" xfId="11" applyNumberFormat="1" applyFont="1" applyBorder="1" applyAlignment="1">
      <alignment horizontal="center" vertical="center" wrapText="1"/>
    </xf>
    <xf numFmtId="173" fontId="6" fillId="0" borderId="1" xfId="11" applyNumberFormat="1" applyFont="1" applyBorder="1" applyAlignment="1">
      <alignment horizontal="right" vertical="center" wrapText="1"/>
    </xf>
    <xf numFmtId="0" fontId="6" fillId="0" borderId="1" xfId="11" applyFont="1" applyBorder="1" applyAlignment="1">
      <alignment horizontal="left" vertical="top" wrapText="1" indent="3"/>
    </xf>
    <xf numFmtId="165" fontId="6" fillId="0" borderId="1" xfId="11" applyNumberFormat="1" applyFont="1" applyBorder="1" applyAlignment="1">
      <alignment horizontal="right" vertical="top" wrapText="1"/>
    </xf>
    <xf numFmtId="173" fontId="6" fillId="0" borderId="1" xfId="11" applyNumberFormat="1" applyFont="1" applyBorder="1" applyAlignment="1">
      <alignment horizontal="right" vertical="top" wrapText="1"/>
    </xf>
    <xf numFmtId="38" fontId="6" fillId="0" borderId="1" xfId="11" applyNumberFormat="1" applyFont="1" applyBorder="1" applyAlignment="1">
      <alignment horizontal="center" vertical="top" wrapText="1"/>
    </xf>
    <xf numFmtId="174" fontId="6" fillId="0" borderId="1" xfId="11" applyNumberFormat="1" applyFont="1" applyBorder="1" applyAlignment="1">
      <alignment horizontal="center" vertical="top" wrapText="1"/>
    </xf>
    <xf numFmtId="2" fontId="6" fillId="0" borderId="1" xfId="11" applyNumberFormat="1" applyFont="1" applyBorder="1" applyAlignment="1">
      <alignment horizontal="center" vertical="top" wrapText="1"/>
    </xf>
    <xf numFmtId="40" fontId="6" fillId="0" borderId="1" xfId="11" applyNumberFormat="1" applyFont="1" applyBorder="1" applyAlignment="1">
      <alignment horizontal="center" vertical="top" wrapText="1"/>
    </xf>
    <xf numFmtId="173" fontId="6" fillId="0" borderId="1" xfId="11" applyNumberFormat="1" applyFont="1" applyBorder="1" applyAlignment="1">
      <alignment wrapText="1"/>
    </xf>
    <xf numFmtId="173" fontId="6" fillId="0" borderId="1" xfId="11" applyNumberFormat="1" applyFont="1" applyBorder="1" applyAlignment="1">
      <alignment vertical="top" wrapText="1"/>
    </xf>
    <xf numFmtId="0" fontId="56" fillId="0" borderId="1" xfId="11" applyFont="1" applyBorder="1" applyAlignment="1">
      <alignment vertical="top" wrapText="1"/>
    </xf>
    <xf numFmtId="0" fontId="47" fillId="0" borderId="1" xfId="11" applyFont="1" applyBorder="1" applyAlignment="1">
      <alignment vertical="center" wrapText="1"/>
    </xf>
    <xf numFmtId="0" fontId="6" fillId="0" borderId="46" xfId="11" applyFont="1" applyBorder="1" applyAlignment="1">
      <alignment vertical="center" wrapText="1"/>
    </xf>
    <xf numFmtId="165" fontId="6" fillId="0" borderId="2" xfId="11" applyNumberFormat="1" applyFont="1" applyBorder="1" applyAlignment="1">
      <alignment vertical="center" wrapText="1"/>
    </xf>
    <xf numFmtId="0" fontId="47" fillId="0" borderId="1" xfId="11" applyFont="1" applyBorder="1" applyAlignment="1">
      <alignment wrapText="1"/>
    </xf>
    <xf numFmtId="165" fontId="6" fillId="0" borderId="1" xfId="11" applyNumberFormat="1" applyFont="1" applyBorder="1" applyAlignment="1">
      <alignment vertical="top" wrapText="1"/>
    </xf>
    <xf numFmtId="165" fontId="47" fillId="0" borderId="1" xfId="11" applyNumberFormat="1" applyFont="1" applyBorder="1" applyAlignment="1">
      <alignment vertical="top" wrapText="1"/>
    </xf>
    <xf numFmtId="0" fontId="6" fillId="0" borderId="0" xfId="11" applyFont="1" applyAlignment="1">
      <alignment vertical="top" wrapText="1"/>
    </xf>
    <xf numFmtId="3" fontId="6" fillId="0" borderId="0" xfId="11" applyNumberFormat="1" applyFont="1"/>
    <xf numFmtId="175" fontId="6" fillId="0" borderId="0" xfId="11" applyNumberFormat="1" applyFont="1"/>
    <xf numFmtId="0" fontId="6" fillId="0" borderId="0" xfId="11" applyFont="1" applyAlignment="1">
      <alignment horizontal="left"/>
    </xf>
    <xf numFmtId="0" fontId="36" fillId="0" borderId="1" xfId="11" applyFont="1" applyBorder="1" applyAlignment="1">
      <alignment horizontal="center" vertical="center" wrapText="1"/>
    </xf>
    <xf numFmtId="0" fontId="37" fillId="0" borderId="1" xfId="11" applyFont="1" applyBorder="1" applyAlignment="1">
      <alignment vertical="center" wrapText="1"/>
    </xf>
    <xf numFmtId="3" fontId="37" fillId="0" borderId="1" xfId="11" applyNumberFormat="1" applyFont="1" applyBorder="1" applyAlignment="1">
      <alignment horizontal="center" vertical="center" wrapText="1"/>
    </xf>
    <xf numFmtId="6" fontId="37" fillId="0" borderId="1" xfId="11" applyNumberFormat="1" applyFont="1" applyBorder="1" applyAlignment="1">
      <alignment horizontal="right" vertical="center" wrapText="1"/>
    </xf>
    <xf numFmtId="1" fontId="37" fillId="0" borderId="1" xfId="11" applyNumberFormat="1" applyFont="1" applyBorder="1" applyAlignment="1">
      <alignment horizontal="center" vertical="center" wrapText="1"/>
    </xf>
    <xf numFmtId="0" fontId="36" fillId="0" borderId="1" xfId="11" applyFont="1" applyBorder="1" applyAlignment="1">
      <alignment vertical="center" wrapText="1"/>
    </xf>
    <xf numFmtId="3" fontId="36" fillId="0" borderId="1" xfId="11" applyNumberFormat="1" applyFont="1" applyBorder="1" applyAlignment="1">
      <alignment horizontal="center" vertical="center" wrapText="1"/>
    </xf>
    <xf numFmtId="6" fontId="36" fillId="0" borderId="1" xfId="11" applyNumberFormat="1" applyFont="1" applyBorder="1" applyAlignment="1">
      <alignment horizontal="right" vertical="center" wrapText="1"/>
    </xf>
    <xf numFmtId="0" fontId="6" fillId="0" borderId="0" xfId="11" applyFont="1" applyAlignment="1">
      <alignment horizontal="left" vertical="top" wrapText="1" indent="2"/>
    </xf>
    <xf numFmtId="6" fontId="6" fillId="0" borderId="0" xfId="11" applyNumberFormat="1" applyFont="1" applyAlignment="1">
      <alignment horizontal="right" vertical="top" wrapText="1"/>
    </xf>
    <xf numFmtId="0" fontId="57" fillId="0" borderId="0" xfId="11" applyFont="1" applyAlignment="1">
      <alignment wrapText="1"/>
    </xf>
    <xf numFmtId="0" fontId="47" fillId="0" borderId="1" xfId="11" applyFont="1" applyBorder="1" applyAlignment="1">
      <alignment horizontal="center" vertical="center"/>
    </xf>
    <xf numFmtId="0" fontId="6" fillId="0" borderId="0" xfId="11" applyFont="1" applyAlignment="1">
      <alignment horizontal="center"/>
    </xf>
    <xf numFmtId="0" fontId="6" fillId="0" borderId="0" xfId="11" applyFont="1" applyAlignment="1">
      <alignment horizontal="left" vertical="top"/>
    </xf>
    <xf numFmtId="173" fontId="6" fillId="0" borderId="0" xfId="11" applyNumberFormat="1" applyFont="1" applyAlignment="1">
      <alignment horizontal="right" vertical="top"/>
    </xf>
    <xf numFmtId="0" fontId="47" fillId="0" borderId="1" xfId="11" applyFont="1" applyBorder="1" applyAlignment="1">
      <alignment horizontal="center" vertical="center" wrapText="1"/>
    </xf>
    <xf numFmtId="0" fontId="6" fillId="0" borderId="1" xfId="11" applyFont="1" applyBorder="1" applyAlignment="1">
      <alignment vertical="center" wrapText="1"/>
    </xf>
    <xf numFmtId="165" fontId="6" fillId="0" borderId="1" xfId="11" applyNumberFormat="1" applyFont="1" applyBorder="1" applyAlignment="1">
      <alignment horizontal="right" vertical="center" wrapText="1"/>
    </xf>
    <xf numFmtId="0" fontId="6" fillId="0" borderId="1" xfId="11" applyFont="1" applyBorder="1" applyAlignment="1">
      <alignment horizontal="left" vertical="center" wrapText="1"/>
    </xf>
    <xf numFmtId="0" fontId="50" fillId="0" borderId="1" xfId="11" applyFont="1" applyBorder="1" applyAlignment="1">
      <alignment horizontal="left" vertical="center" wrapText="1"/>
    </xf>
    <xf numFmtId="0" fontId="58" fillId="0" borderId="1" xfId="11" applyFont="1" applyBorder="1" applyAlignment="1">
      <alignment horizontal="center" vertical="center" wrapText="1"/>
    </xf>
    <xf numFmtId="0" fontId="37" fillId="0" borderId="0" xfId="11" applyFont="1" applyAlignment="1">
      <alignment wrapText="1"/>
    </xf>
    <xf numFmtId="169" fontId="6" fillId="0" borderId="1" xfId="11" applyNumberFormat="1" applyFont="1" applyBorder="1" applyAlignment="1">
      <alignment horizontal="center" vertical="center" wrapText="1"/>
    </xf>
    <xf numFmtId="0" fontId="6" fillId="0" borderId="47" xfId="11" applyFont="1" applyBorder="1" applyAlignment="1">
      <alignment vertical="center" wrapText="1"/>
    </xf>
    <xf numFmtId="40" fontId="6" fillId="0" borderId="1" xfId="11" applyNumberFormat="1" applyFont="1" applyBorder="1" applyAlignment="1">
      <alignment horizontal="center" vertical="center" wrapText="1"/>
    </xf>
    <xf numFmtId="0" fontId="50" fillId="0" borderId="0" xfId="11" applyFont="1"/>
    <xf numFmtId="0" fontId="50" fillId="0" borderId="0" xfId="11" applyFont="1" applyAlignment="1">
      <alignment horizontal="left" vertical="top" wrapText="1" indent="1"/>
    </xf>
    <xf numFmtId="0" fontId="58" fillId="0" borderId="0" xfId="11" applyFont="1" applyAlignment="1">
      <alignment horizontal="center" vertical="top" wrapText="1"/>
    </xf>
    <xf numFmtId="6" fontId="58" fillId="0" borderId="0" xfId="11" applyNumberFormat="1" applyFont="1" applyAlignment="1">
      <alignment horizontal="center" vertical="top" wrapText="1"/>
    </xf>
    <xf numFmtId="0" fontId="50" fillId="0" borderId="0" xfId="11" applyFont="1" applyAlignment="1">
      <alignment vertical="top" wrapText="1"/>
    </xf>
    <xf numFmtId="6" fontId="50" fillId="0" borderId="0" xfId="11" applyNumberFormat="1" applyFont="1" applyAlignment="1">
      <alignment horizontal="center" vertical="top" wrapText="1"/>
    </xf>
    <xf numFmtId="0" fontId="60" fillId="0" borderId="0" xfId="11" applyFont="1" applyAlignment="1">
      <alignment wrapText="1"/>
    </xf>
    <xf numFmtId="0" fontId="47" fillId="0" borderId="29" xfId="11" applyFont="1" applyFill="1" applyBorder="1"/>
    <xf numFmtId="0" fontId="6" fillId="0" borderId="28" xfId="11" applyFont="1" applyFill="1" applyBorder="1"/>
    <xf numFmtId="0" fontId="47" fillId="0" borderId="4" xfId="11" applyFont="1" applyFill="1" applyBorder="1"/>
    <xf numFmtId="0" fontId="6" fillId="0" borderId="49" xfId="11" applyFont="1" applyFill="1" applyBorder="1"/>
    <xf numFmtId="0" fontId="6" fillId="0" borderId="0" xfId="11" applyFont="1" applyFill="1"/>
    <xf numFmtId="0" fontId="43" fillId="0" borderId="30" xfId="11" applyFont="1" applyBorder="1" applyAlignment="1">
      <alignment vertical="top" wrapText="1"/>
    </xf>
    <xf numFmtId="0" fontId="6" fillId="0" borderId="1" xfId="11" applyFont="1" applyBorder="1" applyAlignment="1">
      <alignment horizontal="center" wrapText="1"/>
    </xf>
    <xf numFmtId="0" fontId="61" fillId="12" borderId="1" xfId="0" applyFont="1" applyFill="1" applyBorder="1" applyAlignment="1">
      <alignment wrapText="1"/>
    </xf>
    <xf numFmtId="0" fontId="50" fillId="0" borderId="1" xfId="11" applyFont="1" applyBorder="1"/>
    <xf numFmtId="0" fontId="46" fillId="0" borderId="30" xfId="11" applyFont="1" applyBorder="1" applyAlignment="1">
      <alignment horizontal="center" wrapText="1"/>
    </xf>
    <xf numFmtId="0" fontId="51" fillId="0" borderId="1" xfId="11" applyFont="1" applyBorder="1" applyAlignment="1">
      <alignment vertical="top" wrapText="1"/>
    </xf>
    <xf numFmtId="0" fontId="52" fillId="0" borderId="1" xfId="11" applyFont="1" applyBorder="1" applyAlignment="1">
      <alignment vertical="top" wrapText="1"/>
    </xf>
    <xf numFmtId="0" fontId="49" fillId="0" borderId="1" xfId="11" applyFont="1" applyFill="1" applyBorder="1" applyAlignment="1">
      <alignment horizontal="center" vertical="top" wrapText="1"/>
    </xf>
    <xf numFmtId="0" fontId="56" fillId="0" borderId="0" xfId="11" applyFont="1" applyBorder="1" applyAlignment="1">
      <alignment vertical="top" wrapText="1"/>
    </xf>
    <xf numFmtId="0" fontId="56" fillId="0" borderId="47" xfId="11" applyFont="1" applyBorder="1" applyAlignment="1">
      <alignment vertical="top" wrapText="1"/>
    </xf>
    <xf numFmtId="0" fontId="47" fillId="0" borderId="46" xfId="11" applyFont="1" applyBorder="1" applyAlignment="1">
      <alignment wrapText="1"/>
    </xf>
    <xf numFmtId="0" fontId="47" fillId="0" borderId="46" xfId="11" applyFont="1" applyBorder="1" applyAlignment="1">
      <alignment vertical="center" wrapText="1"/>
    </xf>
    <xf numFmtId="0" fontId="6" fillId="0" borderId="3" xfId="11" applyFont="1" applyBorder="1" applyAlignment="1">
      <alignment vertical="top" wrapText="1"/>
    </xf>
    <xf numFmtId="0" fontId="47" fillId="0" borderId="1" xfId="11" applyFont="1" applyBorder="1" applyAlignment="1">
      <alignment horizontal="left" wrapText="1"/>
    </xf>
    <xf numFmtId="165" fontId="6" fillId="0" borderId="1" xfId="12" applyNumberFormat="1" applyFont="1" applyFill="1" applyBorder="1" applyAlignment="1">
      <alignment vertical="top" wrapText="1"/>
    </xf>
    <xf numFmtId="165" fontId="6" fillId="0" borderId="1" xfId="11" applyNumberFormat="1" applyFont="1" applyBorder="1" applyAlignment="1">
      <alignment vertical="center" wrapText="1"/>
    </xf>
    <xf numFmtId="0" fontId="6" fillId="0" borderId="1" xfId="11" applyFont="1" applyBorder="1"/>
    <xf numFmtId="0" fontId="47" fillId="0" borderId="47" xfId="11" applyFont="1" applyBorder="1" applyAlignment="1">
      <alignment vertical="center" wrapText="1"/>
    </xf>
    <xf numFmtId="0" fontId="47" fillId="0" borderId="1" xfId="11" applyFont="1" applyBorder="1" applyAlignment="1">
      <alignment horizontal="left" vertical="center" wrapText="1"/>
    </xf>
    <xf numFmtId="0" fontId="1" fillId="17" borderId="0" xfId="0" applyFont="1" applyFill="1"/>
    <xf numFmtId="0" fontId="4" fillId="2" borderId="2" xfId="0" applyNumberFormat="1" applyFont="1" applyFill="1" applyBorder="1" applyAlignment="1">
      <alignment horizontal="left"/>
    </xf>
    <xf numFmtId="3" fontId="4" fillId="2" borderId="2" xfId="0" applyNumberFormat="1" applyFont="1" applyFill="1" applyBorder="1" applyAlignment="1">
      <alignment horizontal="left"/>
    </xf>
    <xf numFmtId="0" fontId="4" fillId="2" borderId="1" xfId="0" applyNumberFormat="1" applyFont="1" applyFill="1" applyBorder="1" applyAlignment="1">
      <alignment horizontal="left"/>
    </xf>
    <xf numFmtId="17" fontId="4" fillId="2" borderId="2" xfId="0" quotePrefix="1" applyNumberFormat="1" applyFont="1" applyFill="1" applyBorder="1" applyAlignment="1">
      <alignment horizontal="left"/>
    </xf>
    <xf numFmtId="168" fontId="1" fillId="2" borderId="2" xfId="0" applyNumberFormat="1" applyFont="1" applyFill="1" applyBorder="1" applyAlignment="1">
      <alignment horizontal="left"/>
    </xf>
    <xf numFmtId="171" fontId="4" fillId="2" borderId="2" xfId="0" applyNumberFormat="1" applyFont="1" applyFill="1" applyBorder="1" applyAlignment="1">
      <alignment horizontal="left"/>
    </xf>
    <xf numFmtId="0" fontId="4" fillId="19" borderId="2" xfId="0" applyNumberFormat="1" applyFont="1" applyFill="1" applyBorder="1" applyAlignment="1">
      <alignment horizontal="left"/>
    </xf>
    <xf numFmtId="17" fontId="4" fillId="2" borderId="1" xfId="0" quotePrefix="1" applyNumberFormat="1" applyFont="1" applyFill="1" applyBorder="1" applyAlignment="1">
      <alignment horizontal="left"/>
    </xf>
    <xf numFmtId="168" fontId="4" fillId="2" borderId="1" xfId="0" applyNumberFormat="1" applyFont="1" applyFill="1" applyBorder="1" applyAlignment="1">
      <alignment horizontal="left"/>
    </xf>
    <xf numFmtId="171" fontId="4" fillId="2" borderId="1" xfId="0" applyNumberFormat="1" applyFont="1" applyFill="1" applyBorder="1" applyAlignment="1">
      <alignment horizontal="left"/>
    </xf>
    <xf numFmtId="0" fontId="1" fillId="2" borderId="2" xfId="0" applyNumberFormat="1" applyFont="1" applyFill="1" applyBorder="1" applyAlignment="1"/>
    <xf numFmtId="0" fontId="7" fillId="2" borderId="2" xfId="0" applyFont="1" applyFill="1" applyBorder="1"/>
    <xf numFmtId="172" fontId="1" fillId="2" borderId="2" xfId="0" applyNumberFormat="1" applyFont="1" applyFill="1" applyBorder="1" applyAlignment="1">
      <alignment horizontal="left"/>
    </xf>
    <xf numFmtId="0" fontId="0" fillId="0" borderId="1" xfId="0" applyBorder="1" applyAlignment="1">
      <alignment wrapText="1"/>
    </xf>
    <xf numFmtId="0" fontId="34" fillId="2" borderId="12" xfId="0" applyFont="1" applyFill="1" applyBorder="1" applyAlignment="1">
      <alignment horizontal="left" wrapText="1"/>
    </xf>
    <xf numFmtId="0" fontId="1" fillId="0" borderId="2" xfId="0" applyFont="1" applyFill="1" applyBorder="1"/>
    <xf numFmtId="0" fontId="1" fillId="0" borderId="1" xfId="0" applyFont="1" applyFill="1" applyBorder="1"/>
    <xf numFmtId="0" fontId="40" fillId="0" borderId="2" xfId="0" applyFont="1" applyBorder="1"/>
    <xf numFmtId="0" fontId="1" fillId="17" borderId="2" xfId="0" applyFont="1" applyFill="1" applyBorder="1"/>
    <xf numFmtId="0" fontId="40" fillId="17" borderId="2" xfId="0" applyFont="1" applyFill="1" applyBorder="1" applyAlignment="1">
      <alignment horizontal="left"/>
    </xf>
    <xf numFmtId="0" fontId="40" fillId="0" borderId="2" xfId="0" applyFont="1" applyBorder="1" applyAlignment="1">
      <alignment horizontal="left"/>
    </xf>
    <xf numFmtId="0" fontId="0" fillId="17" borderId="2" xfId="0" applyFill="1" applyBorder="1"/>
    <xf numFmtId="0" fontId="37" fillId="0" borderId="0" xfId="0" applyFont="1" applyAlignment="1"/>
    <xf numFmtId="0" fontId="36" fillId="0" borderId="0" xfId="0" applyFont="1" applyAlignment="1">
      <alignment vertical="center"/>
    </xf>
    <xf numFmtId="0" fontId="62" fillId="0" borderId="0" xfId="0" applyFont="1" applyAlignment="1">
      <alignment horizontal="center" vertical="center"/>
    </xf>
    <xf numFmtId="0" fontId="62" fillId="0" borderId="0" xfId="0" applyFont="1" applyAlignment="1">
      <alignment vertical="center"/>
    </xf>
    <xf numFmtId="0" fontId="36" fillId="0" borderId="0" xfId="0" applyFont="1" applyAlignment="1">
      <alignment horizontal="center"/>
    </xf>
    <xf numFmtId="0" fontId="37" fillId="0" borderId="0" xfId="0" applyFont="1" applyAlignment="1">
      <alignment horizontal="left" vertical="center"/>
    </xf>
    <xf numFmtId="0" fontId="64" fillId="0" borderId="0" xfId="0" applyFont="1" applyAlignment="1">
      <alignment vertical="center"/>
    </xf>
    <xf numFmtId="0" fontId="66" fillId="0" borderId="0" xfId="0" applyFont="1" applyAlignment="1">
      <alignment vertical="center"/>
    </xf>
    <xf numFmtId="0" fontId="63" fillId="0" borderId="31" xfId="0" applyFont="1" applyBorder="1" applyAlignment="1">
      <alignment horizontal="left" vertical="center" indent="2"/>
    </xf>
    <xf numFmtId="0" fontId="63" fillId="0" borderId="0" xfId="0" applyFont="1" applyAlignment="1">
      <alignment horizontal="left" vertical="center" indent="2"/>
    </xf>
    <xf numFmtId="0" fontId="36" fillId="0" borderId="0" xfId="0" applyFont="1" applyAlignment="1">
      <alignment horizontal="left" vertical="center"/>
    </xf>
    <xf numFmtId="0" fontId="62" fillId="0" borderId="0" xfId="0" applyFont="1" applyAlignment="1">
      <alignment horizontal="left" vertical="center"/>
    </xf>
    <xf numFmtId="0" fontId="67" fillId="0" borderId="0" xfId="8" applyFont="1" applyAlignment="1">
      <alignment horizontal="left" vertical="center"/>
    </xf>
    <xf numFmtId="0" fontId="37" fillId="0" borderId="0" xfId="0" applyFont="1" applyAlignment="1">
      <alignment horizontal="left"/>
    </xf>
    <xf numFmtId="0" fontId="42" fillId="11" borderId="42" xfId="0" applyFont="1" applyFill="1" applyBorder="1" applyAlignment="1">
      <alignment horizontal="center" vertical="center" wrapText="1"/>
    </xf>
    <xf numFmtId="0" fontId="42" fillId="11" borderId="43" xfId="0" applyFont="1" applyFill="1" applyBorder="1" applyAlignment="1">
      <alignment horizontal="center" vertical="center" wrapText="1"/>
    </xf>
    <xf numFmtId="0" fontId="42" fillId="11" borderId="44" xfId="0" applyFont="1" applyFill="1" applyBorder="1" applyAlignment="1">
      <alignment horizontal="center" vertical="center" wrapText="1"/>
    </xf>
    <xf numFmtId="0" fontId="64" fillId="0" borderId="2" xfId="0" applyFont="1" applyBorder="1" applyAlignment="1">
      <alignment horizontal="right" vertical="center"/>
    </xf>
    <xf numFmtId="0" fontId="64" fillId="0" borderId="2" xfId="0" applyFont="1" applyBorder="1" applyAlignment="1">
      <alignment vertical="center"/>
    </xf>
    <xf numFmtId="0" fontId="64" fillId="0" borderId="1" xfId="0" applyFont="1" applyBorder="1" applyAlignment="1">
      <alignment horizontal="right" vertical="center"/>
    </xf>
    <xf numFmtId="0" fontId="64" fillId="0" borderId="1" xfId="0" applyFont="1" applyBorder="1" applyAlignment="1">
      <alignment vertical="center"/>
    </xf>
    <xf numFmtId="0" fontId="68" fillId="0" borderId="1" xfId="0" applyFont="1" applyBorder="1" applyAlignment="1">
      <alignment horizontal="right" vertical="center"/>
    </xf>
    <xf numFmtId="0" fontId="37" fillId="0" borderId="1" xfId="0" applyFont="1" applyBorder="1"/>
    <xf numFmtId="0" fontId="62" fillId="0" borderId="0" xfId="0" applyFont="1" applyAlignment="1">
      <alignment horizontal="left"/>
    </xf>
    <xf numFmtId="0" fontId="37" fillId="0" borderId="2" xfId="0" applyFont="1" applyBorder="1"/>
    <xf numFmtId="0" fontId="36" fillId="11" borderId="42" xfId="0" applyFont="1" applyFill="1" applyBorder="1" applyAlignment="1">
      <alignment horizontal="center" wrapText="1"/>
    </xf>
    <xf numFmtId="0" fontId="42" fillId="11" borderId="43" xfId="0" applyFont="1" applyFill="1" applyBorder="1" applyAlignment="1">
      <alignment horizontal="center" wrapText="1"/>
    </xf>
    <xf numFmtId="0" fontId="42" fillId="11" borderId="44" xfId="0" applyFont="1" applyFill="1" applyBorder="1" applyAlignment="1">
      <alignment horizontal="center" wrapText="1"/>
    </xf>
    <xf numFmtId="0" fontId="3" fillId="0" borderId="0" xfId="0" applyFont="1" applyAlignment="1">
      <alignment horizontal="left"/>
    </xf>
    <xf numFmtId="0" fontId="13" fillId="0" borderId="0" xfId="0" applyFont="1" applyAlignment="1">
      <alignment horizontal="left" wrapText="1"/>
    </xf>
    <xf numFmtId="0" fontId="11" fillId="0" borderId="0" xfId="0" applyFont="1" applyAlignment="1">
      <alignment horizontal="left" vertical="center"/>
    </xf>
    <xf numFmtId="0" fontId="13" fillId="0" borderId="0" xfId="0" applyFont="1" applyAlignment="1">
      <alignment horizontal="left" vertical="center"/>
    </xf>
    <xf numFmtId="0" fontId="0" fillId="0" borderId="0" xfId="0" applyAlignment="1">
      <alignment horizontal="left"/>
    </xf>
    <xf numFmtId="0" fontId="0" fillId="0" borderId="0" xfId="0" applyAlignment="1">
      <alignment horizontal="left" vertical="center"/>
    </xf>
    <xf numFmtId="0" fontId="0" fillId="0" borderId="0" xfId="0" applyAlignment="1">
      <alignment horizontal="left" wrapText="1"/>
    </xf>
    <xf numFmtId="0" fontId="8" fillId="2" borderId="8" xfId="0" applyFont="1" applyFill="1" applyBorder="1" applyAlignment="1">
      <alignment horizontal="left" vertical="top" wrapText="1"/>
    </xf>
    <xf numFmtId="0" fontId="8" fillId="2" borderId="9" xfId="0" applyFont="1" applyFill="1" applyBorder="1" applyAlignment="1">
      <alignment horizontal="left" vertical="top" wrapText="1"/>
    </xf>
    <xf numFmtId="49" fontId="8" fillId="2" borderId="11" xfId="0" applyNumberFormat="1" applyFont="1" applyFill="1" applyBorder="1" applyAlignment="1">
      <alignment horizontal="left" wrapText="1"/>
    </xf>
    <xf numFmtId="0" fontId="0" fillId="0" borderId="2" xfId="0" applyBorder="1" applyAlignment="1">
      <alignment wrapText="1"/>
    </xf>
    <xf numFmtId="0" fontId="34" fillId="2" borderId="11" xfId="0" applyFont="1" applyFill="1" applyBorder="1" applyAlignment="1">
      <alignment wrapText="1"/>
    </xf>
    <xf numFmtId="0" fontId="34" fillId="2" borderId="12" xfId="0" applyFont="1" applyFill="1" applyBorder="1" applyAlignment="1">
      <alignment wrapText="1"/>
    </xf>
    <xf numFmtId="0" fontId="12" fillId="2" borderId="38" xfId="0" applyFont="1" applyFill="1" applyBorder="1" applyAlignment="1">
      <alignment horizontal="left" wrapText="1"/>
    </xf>
    <xf numFmtId="0" fontId="34" fillId="11" borderId="11" xfId="0" applyFont="1" applyFill="1" applyBorder="1" applyAlignment="1">
      <alignment horizontal="left" wrapText="1"/>
    </xf>
    <xf numFmtId="0" fontId="34" fillId="11" borderId="12" xfId="0" applyFont="1" applyFill="1" applyBorder="1" applyAlignment="1">
      <alignment horizontal="left" wrapText="1"/>
    </xf>
    <xf numFmtId="0" fontId="12" fillId="11" borderId="38" xfId="0" applyFont="1" applyFill="1" applyBorder="1" applyAlignment="1">
      <alignment horizontal="left" wrapText="1"/>
    </xf>
    <xf numFmtId="49" fontId="8" fillId="2" borderId="42" xfId="0" applyNumberFormat="1" applyFont="1" applyFill="1" applyBorder="1" applyAlignment="1">
      <alignment horizontal="left" wrapText="1"/>
    </xf>
    <xf numFmtId="0" fontId="8" fillId="2" borderId="44" xfId="0" applyFont="1" applyFill="1" applyBorder="1" applyAlignment="1">
      <alignment horizontal="left" wrapText="1"/>
    </xf>
    <xf numFmtId="0" fontId="8" fillId="2" borderId="43" xfId="0" applyFont="1" applyFill="1" applyBorder="1" applyAlignment="1">
      <alignment horizontal="left" wrapText="1"/>
    </xf>
    <xf numFmtId="0" fontId="12" fillId="2" borderId="44" xfId="0" applyFont="1" applyFill="1" applyBorder="1" applyAlignment="1">
      <alignment horizontal="left" wrapText="1"/>
    </xf>
    <xf numFmtId="0" fontId="1" fillId="0" borderId="0" xfId="0" applyFont="1" applyAlignment="1">
      <alignment horizontal="left" wrapText="1"/>
    </xf>
    <xf numFmtId="0" fontId="8" fillId="2" borderId="11" xfId="0" applyFont="1" applyFill="1" applyBorder="1" applyAlignment="1">
      <alignment horizontal="left" wrapText="1"/>
    </xf>
    <xf numFmtId="0" fontId="12" fillId="2" borderId="11" xfId="0" applyFont="1" applyFill="1" applyBorder="1" applyAlignment="1">
      <alignment horizontal="left" wrapText="1"/>
    </xf>
    <xf numFmtId="0" fontId="12" fillId="2" borderId="11" xfId="0" applyFont="1" applyFill="1" applyBorder="1" applyAlignment="1">
      <alignment horizontal="left"/>
    </xf>
    <xf numFmtId="0" fontId="13" fillId="2" borderId="8" xfId="0" applyFont="1" applyFill="1" applyBorder="1" applyAlignment="1">
      <alignment horizontal="left"/>
    </xf>
    <xf numFmtId="0" fontId="13" fillId="2" borderId="11" xfId="0" applyFont="1" applyFill="1" applyBorder="1" applyAlignment="1">
      <alignment horizontal="left" wrapText="1"/>
    </xf>
    <xf numFmtId="0" fontId="12" fillId="2" borderId="10" xfId="0" applyFont="1" applyFill="1" applyBorder="1" applyAlignment="1">
      <alignment horizontal="left" wrapText="1"/>
    </xf>
    <xf numFmtId="0" fontId="1" fillId="2" borderId="1" xfId="0" applyNumberFormat="1" applyFont="1" applyFill="1" applyBorder="1" applyAlignment="1">
      <alignment horizontal="left"/>
    </xf>
    <xf numFmtId="0" fontId="8" fillId="2" borderId="12" xfId="0" applyFont="1" applyFill="1" applyBorder="1" applyAlignment="1">
      <alignment horizontal="left" wrapText="1"/>
    </xf>
    <xf numFmtId="0" fontId="34" fillId="2" borderId="11" xfId="0" applyFont="1" applyFill="1" applyBorder="1" applyAlignment="1">
      <alignment horizontal="left" wrapText="1"/>
    </xf>
    <xf numFmtId="0" fontId="12" fillId="2" borderId="48" xfId="0" applyFont="1" applyFill="1" applyBorder="1" applyAlignment="1">
      <alignment horizontal="left" wrapText="1"/>
    </xf>
    <xf numFmtId="0" fontId="12" fillId="2" borderId="1" xfId="0" applyFont="1" applyFill="1" applyBorder="1" applyAlignment="1">
      <alignment horizontal="left" wrapText="1"/>
    </xf>
    <xf numFmtId="0" fontId="44" fillId="0" borderId="30" xfId="11" applyFont="1" applyBorder="1" applyAlignment="1">
      <alignment vertical="top" wrapText="1"/>
    </xf>
    <xf numFmtId="0" fontId="6" fillId="0" borderId="0" xfId="11" applyFont="1" applyAlignment="1">
      <alignment horizontal="left" wrapText="1"/>
    </xf>
    <xf numFmtId="3" fontId="6" fillId="0" borderId="1" xfId="11" applyNumberFormat="1" applyFont="1" applyBorder="1" applyAlignment="1">
      <alignment horizontal="center" wrapText="1"/>
    </xf>
    <xf numFmtId="3" fontId="6" fillId="0" borderId="1" xfId="11" applyNumberFormat="1" applyFont="1" applyBorder="1" applyAlignment="1">
      <alignment horizontal="center" vertical="top" wrapText="1"/>
    </xf>
    <xf numFmtId="3" fontId="6" fillId="0" borderId="2" xfId="11" applyNumberFormat="1" applyFont="1" applyBorder="1" applyAlignment="1">
      <alignment horizontal="center" vertical="top" wrapText="1"/>
    </xf>
    <xf numFmtId="2" fontId="6" fillId="0" borderId="0" xfId="11" applyNumberFormat="1" applyFont="1" applyAlignment="1">
      <alignment horizontal="left" wrapText="1"/>
    </xf>
    <xf numFmtId="3" fontId="6" fillId="0" borderId="0" xfId="11" applyNumberFormat="1" applyFont="1" applyAlignment="1">
      <alignment horizontal="center" vertical="top" wrapText="1"/>
    </xf>
    <xf numFmtId="3" fontId="6" fillId="0" borderId="2" xfId="11" applyNumberFormat="1" applyFont="1" applyBorder="1" applyAlignment="1">
      <alignment horizontal="center" vertical="center" wrapText="1"/>
    </xf>
    <xf numFmtId="3" fontId="47" fillId="0" borderId="48" xfId="11" applyNumberFormat="1" applyFont="1" applyBorder="1" applyAlignment="1">
      <alignment horizontal="center" vertical="top" wrapText="1"/>
    </xf>
    <xf numFmtId="0" fontId="50" fillId="0" borderId="0" xfId="11" applyFont="1" applyAlignment="1">
      <alignment horizontal="center" vertical="top" wrapText="1"/>
    </xf>
    <xf numFmtId="3" fontId="6" fillId="0" borderId="1" xfId="11" applyNumberFormat="1" applyFont="1" applyBorder="1" applyAlignment="1">
      <alignment horizontal="center" vertical="center" wrapText="1"/>
    </xf>
    <xf numFmtId="0" fontId="8" fillId="8" borderId="1" xfId="10" applyFont="1" applyFill="1" applyBorder="1" applyAlignment="1">
      <alignment horizontal="left"/>
    </xf>
    <xf numFmtId="0" fontId="7" fillId="0" borderId="1" xfId="10" applyFont="1" applyBorder="1"/>
    <xf numFmtId="0" fontId="1" fillId="17" borderId="2" xfId="0" applyFont="1" applyFill="1" applyBorder="1" applyAlignment="1">
      <alignment horizontal="left" vertical="center" indent="1"/>
    </xf>
    <xf numFmtId="0" fontId="1" fillId="0" borderId="2" xfId="0" applyFont="1" applyBorder="1" applyAlignment="1">
      <alignment horizontal="left" vertical="center" indent="1"/>
    </xf>
    <xf numFmtId="0" fontId="1" fillId="17" borderId="1" xfId="0" applyFont="1" applyFill="1" applyBorder="1" applyAlignment="1">
      <alignment horizontal="left" vertical="center" indent="1"/>
    </xf>
    <xf numFmtId="0" fontId="1" fillId="0" borderId="1" xfId="0" applyFont="1" applyBorder="1" applyAlignment="1">
      <alignment horizontal="left" vertical="center" indent="1"/>
    </xf>
    <xf numFmtId="0" fontId="1" fillId="17" borderId="40" xfId="0" applyFont="1" applyFill="1" applyBorder="1" applyAlignment="1">
      <alignment horizontal="left" vertical="center"/>
    </xf>
    <xf numFmtId="0" fontId="1" fillId="0" borderId="41" xfId="0" applyFont="1" applyBorder="1" applyAlignment="1">
      <alignment horizontal="left" vertical="center"/>
    </xf>
    <xf numFmtId="0" fontId="1" fillId="17" borderId="10" xfId="0" applyFont="1" applyFill="1" applyBorder="1" applyAlignment="1">
      <alignment horizontal="left" vertical="center"/>
    </xf>
    <xf numFmtId="0" fontId="1" fillId="0" borderId="12" xfId="0" applyFont="1" applyBorder="1" applyAlignment="1">
      <alignment horizontal="left" vertical="center"/>
    </xf>
    <xf numFmtId="0" fontId="29" fillId="6" borderId="51" xfId="7" applyFont="1" applyFill="1" applyBorder="1" applyAlignment="1">
      <alignment horizontal="center" wrapText="1"/>
    </xf>
    <xf numFmtId="0" fontId="29" fillId="6" borderId="51" xfId="7" applyFont="1" applyFill="1" applyBorder="1" applyAlignment="1">
      <alignment horizontal="center"/>
    </xf>
    <xf numFmtId="0" fontId="29" fillId="0" borderId="51" xfId="7" applyFont="1" applyFill="1" applyBorder="1" applyAlignment="1">
      <alignment wrapText="1"/>
    </xf>
    <xf numFmtId="0" fontId="29" fillId="0" borderId="51" xfId="7" applyFont="1" applyFill="1" applyBorder="1" applyAlignment="1"/>
    <xf numFmtId="0" fontId="1" fillId="17" borderId="2" xfId="0" applyFont="1" applyFill="1" applyBorder="1" applyAlignment="1">
      <alignment wrapText="1"/>
    </xf>
    <xf numFmtId="0" fontId="8" fillId="2" borderId="11" xfId="0" applyFont="1" applyFill="1" applyBorder="1" applyAlignment="1">
      <alignment horizontal="left" wrapText="1"/>
    </xf>
    <xf numFmtId="0" fontId="12" fillId="2" borderId="11" xfId="0" applyFont="1" applyFill="1" applyBorder="1" applyAlignment="1">
      <alignment horizontal="left" wrapText="1"/>
    </xf>
    <xf numFmtId="0" fontId="8" fillId="2" borderId="9" xfId="0" applyFont="1" applyFill="1" applyBorder="1" applyAlignment="1">
      <alignment horizontal="left" wrapText="1"/>
    </xf>
    <xf numFmtId="0" fontId="13" fillId="2" borderId="11" xfId="0" applyFont="1" applyFill="1" applyBorder="1" applyAlignment="1">
      <alignment horizontal="left" wrapText="1"/>
    </xf>
    <xf numFmtId="0" fontId="8" fillId="2" borderId="12" xfId="0" applyFont="1" applyFill="1" applyBorder="1" applyAlignment="1">
      <alignment horizontal="left" wrapText="1"/>
    </xf>
    <xf numFmtId="0" fontId="1" fillId="0" borderId="53" xfId="0" applyFont="1" applyBorder="1" applyAlignment="1">
      <alignment horizontal="left"/>
    </xf>
    <xf numFmtId="0" fontId="1" fillId="0" borderId="53" xfId="0" applyFont="1" applyBorder="1" applyAlignment="1">
      <alignment horizontal="left" vertical="top"/>
    </xf>
    <xf numFmtId="0" fontId="1" fillId="0" borderId="53" xfId="0" applyFont="1" applyFill="1" applyBorder="1" applyAlignment="1">
      <alignment horizontal="left"/>
    </xf>
    <xf numFmtId="0" fontId="1" fillId="0" borderId="0" xfId="0" applyFont="1" applyAlignment="1">
      <alignment horizontal="left" wrapText="1"/>
    </xf>
    <xf numFmtId="176" fontId="7" fillId="0" borderId="2" xfId="0" applyNumberFormat="1" applyFont="1" applyFill="1" applyBorder="1" applyAlignment="1">
      <alignment horizontal="left" vertical="top"/>
    </xf>
    <xf numFmtId="176" fontId="1" fillId="0" borderId="0" xfId="0" applyNumberFormat="1" applyFont="1" applyAlignment="1">
      <alignment horizontal="left"/>
    </xf>
    <xf numFmtId="0" fontId="7" fillId="0" borderId="0" xfId="0" applyFont="1" applyFill="1" applyBorder="1" applyAlignment="1">
      <alignment horizontal="left" vertical="top"/>
    </xf>
    <xf numFmtId="0" fontId="69" fillId="0" borderId="0" xfId="0" applyFont="1"/>
    <xf numFmtId="3" fontId="1" fillId="0" borderId="0" xfId="0" applyNumberFormat="1" applyFont="1" applyAlignment="1">
      <alignment horizontal="left"/>
    </xf>
    <xf numFmtId="1" fontId="7" fillId="0" borderId="2" xfId="0" quotePrefix="1" applyNumberFormat="1" applyFont="1" applyFill="1" applyBorder="1" applyAlignment="1">
      <alignment horizontal="left" vertical="top"/>
    </xf>
    <xf numFmtId="0" fontId="1" fillId="0" borderId="0" xfId="0" quotePrefix="1" applyNumberFormat="1" applyFont="1" applyAlignment="1">
      <alignment horizontal="left"/>
    </xf>
    <xf numFmtId="1" fontId="1" fillId="0" borderId="0" xfId="0" quotePrefix="1" applyNumberFormat="1" applyFont="1" applyAlignment="1">
      <alignment horizontal="left"/>
    </xf>
    <xf numFmtId="0" fontId="1" fillId="0" borderId="0" xfId="0" quotePrefix="1" applyFont="1" applyAlignment="1">
      <alignment horizontal="left"/>
    </xf>
    <xf numFmtId="0" fontId="31" fillId="0" borderId="2" xfId="8" applyBorder="1" applyAlignment="1">
      <alignment horizontal="left" vertical="top"/>
    </xf>
    <xf numFmtId="9" fontId="1" fillId="0" borderId="2" xfId="0" applyNumberFormat="1" applyFont="1" applyBorder="1" applyAlignment="1">
      <alignment horizontal="left" vertical="top"/>
    </xf>
    <xf numFmtId="9" fontId="0" fillId="0" borderId="2" xfId="0" applyNumberFormat="1" applyBorder="1"/>
    <xf numFmtId="168" fontId="4" fillId="0" borderId="2" xfId="0" applyNumberFormat="1" applyFont="1" applyFill="1" applyBorder="1" applyAlignment="1">
      <alignment horizontal="right"/>
    </xf>
    <xf numFmtId="3" fontId="1" fillId="0" borderId="0" xfId="0" applyNumberFormat="1" applyFont="1" applyAlignment="1">
      <alignment horizontal="right"/>
    </xf>
    <xf numFmtId="0" fontId="4" fillId="0" borderId="2" xfId="0" applyNumberFormat="1" applyFont="1" applyFill="1" applyBorder="1" applyAlignment="1">
      <alignment horizontal="right"/>
    </xf>
    <xf numFmtId="0" fontId="1" fillId="0" borderId="0" xfId="0" applyFont="1" applyAlignment="1">
      <alignment horizontal="right"/>
    </xf>
    <xf numFmtId="0" fontId="1" fillId="0" borderId="2" xfId="0" applyNumberFormat="1" applyFont="1" applyFill="1" applyBorder="1" applyAlignment="1">
      <alignment horizontal="right"/>
    </xf>
    <xf numFmtId="2" fontId="13" fillId="0" borderId="0" xfId="0" applyNumberFormat="1" applyFont="1"/>
    <xf numFmtId="2" fontId="1" fillId="0" borderId="0" xfId="0" applyNumberFormat="1" applyFont="1"/>
    <xf numFmtId="2" fontId="0" fillId="0" borderId="0" xfId="0" applyNumberFormat="1"/>
    <xf numFmtId="2" fontId="8" fillId="2" borderId="11" xfId="0" applyNumberFormat="1" applyFont="1" applyFill="1" applyBorder="1" applyAlignment="1">
      <alignment horizontal="left" wrapText="1"/>
    </xf>
    <xf numFmtId="2" fontId="8" fillId="2" borderId="12" xfId="0" applyNumberFormat="1" applyFont="1" applyFill="1" applyBorder="1" applyAlignment="1">
      <alignment horizontal="left" wrapText="1"/>
    </xf>
    <xf numFmtId="2" fontId="4" fillId="0" borderId="2" xfId="0" applyNumberFormat="1" applyFont="1" applyBorder="1" applyAlignment="1">
      <alignment horizontal="left"/>
    </xf>
    <xf numFmtId="2" fontId="4" fillId="4" borderId="2" xfId="0" applyNumberFormat="1" applyFont="1" applyFill="1" applyBorder="1" applyAlignment="1">
      <alignment horizontal="left"/>
    </xf>
    <xf numFmtId="2" fontId="4" fillId="0" borderId="34" xfId="0" applyNumberFormat="1" applyFont="1" applyBorder="1" applyAlignment="1">
      <alignment horizontal="left"/>
    </xf>
    <xf numFmtId="0" fontId="0" fillId="0" borderId="1" xfId="0" applyFill="1" applyBorder="1" applyAlignment="1">
      <alignment wrapText="1"/>
    </xf>
    <xf numFmtId="0" fontId="0" fillId="0" borderId="1" xfId="0" applyFont="1" applyFill="1" applyBorder="1" applyAlignment="1">
      <alignment wrapText="1"/>
    </xf>
    <xf numFmtId="0" fontId="0" fillId="7" borderId="1" xfId="0" applyFill="1" applyBorder="1" applyAlignment="1">
      <alignment wrapText="1"/>
    </xf>
    <xf numFmtId="0" fontId="70" fillId="0" borderId="54" xfId="0" applyFont="1" applyFill="1" applyBorder="1" applyAlignment="1" applyProtection="1">
      <alignment horizontal="center" vertical="center" wrapText="1"/>
    </xf>
    <xf numFmtId="177" fontId="4" fillId="0" borderId="2" xfId="0" applyNumberFormat="1" applyFont="1" applyBorder="1" applyAlignment="1">
      <alignment horizontal="left"/>
    </xf>
    <xf numFmtId="177" fontId="4" fillId="0" borderId="34" xfId="0" applyNumberFormat="1" applyFont="1" applyBorder="1" applyAlignment="1">
      <alignment horizontal="left"/>
    </xf>
    <xf numFmtId="0" fontId="0" fillId="17" borderId="2" xfId="0" applyFill="1" applyBorder="1" applyAlignment="1">
      <alignment wrapText="1"/>
    </xf>
    <xf numFmtId="4" fontId="1" fillId="0" borderId="2" xfId="0" applyNumberFormat="1" applyFont="1" applyFill="1" applyBorder="1"/>
    <xf numFmtId="0" fontId="1" fillId="0" borderId="1" xfId="0" applyFont="1" applyFill="1" applyBorder="1" applyAlignment="1">
      <alignment wrapText="1"/>
    </xf>
    <xf numFmtId="0" fontId="1" fillId="0" borderId="2" xfId="0" applyFont="1" applyFill="1" applyBorder="1" applyAlignment="1">
      <alignment wrapText="1"/>
    </xf>
    <xf numFmtId="0" fontId="0" fillId="0" borderId="2" xfId="0" applyFill="1" applyBorder="1"/>
    <xf numFmtId="0" fontId="0" fillId="0" borderId="2" xfId="0" applyBorder="1" applyAlignment="1"/>
    <xf numFmtId="3" fontId="0" fillId="0" borderId="2" xfId="0" applyNumberFormat="1" applyFill="1" applyBorder="1"/>
    <xf numFmtId="0" fontId="0" fillId="0" borderId="2" xfId="0" applyBorder="1" applyAlignment="1">
      <alignment horizontal="right" wrapText="1"/>
    </xf>
    <xf numFmtId="0" fontId="0" fillId="0" borderId="2" xfId="0" applyBorder="1" applyAlignment="1">
      <alignment horizontal="right"/>
    </xf>
    <xf numFmtId="3" fontId="40" fillId="0" borderId="1" xfId="0" applyNumberFormat="1" applyFont="1" applyBorder="1"/>
    <xf numFmtId="0" fontId="1" fillId="0" borderId="2" xfId="0" applyFont="1" applyBorder="1" applyAlignment="1">
      <alignment wrapText="1"/>
    </xf>
    <xf numFmtId="0" fontId="1" fillId="0" borderId="1" xfId="0" applyFont="1" applyFill="1" applyBorder="1" applyAlignment="1">
      <alignment vertical="center" wrapText="1"/>
    </xf>
    <xf numFmtId="0" fontId="40" fillId="0" borderId="2" xfId="0" applyFont="1" applyFill="1" applyBorder="1"/>
    <xf numFmtId="0" fontId="40" fillId="0" borderId="1" xfId="0" applyFont="1" applyFill="1" applyBorder="1"/>
    <xf numFmtId="0" fontId="40" fillId="0" borderId="1" xfId="0" applyFont="1" applyFill="1" applyBorder="1" applyAlignment="1">
      <alignment vertical="center" wrapText="1"/>
    </xf>
    <xf numFmtId="0" fontId="71" fillId="0" borderId="2" xfId="0" applyFont="1" applyBorder="1"/>
    <xf numFmtId="14" fontId="0" fillId="0" borderId="1" xfId="0" applyNumberFormat="1" applyBorder="1"/>
    <xf numFmtId="14" fontId="40" fillId="0" borderId="2" xfId="0" applyNumberFormat="1" applyFont="1" applyBorder="1" applyAlignment="1">
      <alignment horizontal="right"/>
    </xf>
    <xf numFmtId="14" fontId="0" fillId="0" borderId="1" xfId="0" applyNumberFormat="1" applyBorder="1" applyAlignment="1">
      <alignment horizontal="right"/>
    </xf>
    <xf numFmtId="14" fontId="0" fillId="0" borderId="1" xfId="0" applyNumberFormat="1" applyBorder="1" applyAlignment="1">
      <alignment wrapText="1"/>
    </xf>
    <xf numFmtId="178" fontId="0" fillId="0" borderId="1" xfId="0" applyNumberFormat="1" applyBorder="1"/>
    <xf numFmtId="14" fontId="0" fillId="0" borderId="2" xfId="0" applyNumberFormat="1" applyBorder="1"/>
    <xf numFmtId="3" fontId="1" fillId="0" borderId="0" xfId="0" applyNumberFormat="1" applyFont="1"/>
    <xf numFmtId="10" fontId="0" fillId="0" borderId="1" xfId="0" applyNumberFormat="1" applyFill="1" applyBorder="1"/>
    <xf numFmtId="3" fontId="0" fillId="0" borderId="1" xfId="0" applyNumberFormat="1" applyBorder="1"/>
    <xf numFmtId="0" fontId="0" fillId="0" borderId="1" xfId="0" applyBorder="1" applyAlignment="1">
      <alignment horizontal="right"/>
    </xf>
    <xf numFmtId="9" fontId="0" fillId="0" borderId="1" xfId="0" applyNumberFormat="1" applyBorder="1"/>
    <xf numFmtId="9" fontId="0" fillId="0" borderId="2" xfId="0" applyNumberFormat="1" applyFill="1" applyBorder="1"/>
    <xf numFmtId="0" fontId="12" fillId="2" borderId="11" xfId="0" applyFont="1" applyFill="1" applyBorder="1" applyAlignment="1">
      <alignment horizontal="left" wrapText="1"/>
    </xf>
    <xf numFmtId="0" fontId="12" fillId="2" borderId="12" xfId="0" applyFont="1" applyFill="1" applyBorder="1" applyAlignment="1">
      <alignment horizontal="left" wrapText="1"/>
    </xf>
    <xf numFmtId="0" fontId="7" fillId="0" borderId="2" xfId="0" applyFont="1" applyFill="1" applyBorder="1" applyAlignment="1">
      <alignment horizontal="left" wrapText="1"/>
    </xf>
    <xf numFmtId="16" fontId="0" fillId="0" borderId="2" xfId="0" applyNumberFormat="1" applyBorder="1"/>
    <xf numFmtId="0" fontId="0" fillId="0" borderId="2" xfId="0" applyBorder="1" applyAlignment="1">
      <alignment horizontal="left" vertical="top"/>
    </xf>
    <xf numFmtId="0" fontId="0" fillId="0" borderId="1" xfId="0" applyBorder="1" applyAlignment="1">
      <alignment horizontal="left" vertical="top"/>
    </xf>
    <xf numFmtId="0" fontId="40" fillId="0" borderId="2" xfId="0" applyFont="1" applyBorder="1" applyAlignment="1">
      <alignment horizontal="left" wrapText="1"/>
    </xf>
    <xf numFmtId="0" fontId="0" fillId="0" borderId="0" xfId="0" applyFont="1" applyAlignment="1">
      <alignment vertical="center" wrapText="1"/>
    </xf>
    <xf numFmtId="0" fontId="0" fillId="0" borderId="0" xfId="0" applyAlignment="1">
      <alignment vertical="center" wrapText="1"/>
    </xf>
    <xf numFmtId="4" fontId="1" fillId="0" borderId="0" xfId="0" applyNumberFormat="1" applyFont="1" applyAlignment="1">
      <alignment horizontal="left"/>
    </xf>
    <xf numFmtId="3" fontId="0" fillId="0" borderId="1" xfId="0" applyNumberFormat="1" applyFill="1" applyBorder="1"/>
    <xf numFmtId="0" fontId="4" fillId="0" borderId="2" xfId="0" applyNumberFormat="1" applyFont="1" applyFill="1" applyBorder="1" applyAlignment="1">
      <alignment wrapText="1"/>
    </xf>
    <xf numFmtId="14" fontId="4" fillId="0" borderId="2" xfId="0" applyNumberFormat="1" applyFont="1" applyFill="1" applyBorder="1" applyAlignment="1">
      <alignment horizontal="left"/>
    </xf>
    <xf numFmtId="14" fontId="1" fillId="0" borderId="0" xfId="0" applyNumberFormat="1" applyFont="1"/>
    <xf numFmtId="49" fontId="1" fillId="0" borderId="0" xfId="0" applyNumberFormat="1" applyFont="1"/>
    <xf numFmtId="49" fontId="1" fillId="0" borderId="2" xfId="0" applyNumberFormat="1" applyFont="1" applyFill="1" applyBorder="1" applyAlignment="1">
      <alignment horizontal="right"/>
    </xf>
    <xf numFmtId="49" fontId="4" fillId="0" borderId="2" xfId="0" applyNumberFormat="1" applyFont="1" applyFill="1" applyBorder="1" applyAlignment="1">
      <alignment horizontal="left"/>
    </xf>
    <xf numFmtId="17" fontId="1" fillId="0" borderId="2" xfId="0" applyNumberFormat="1" applyFont="1" applyFill="1" applyBorder="1" applyAlignment="1">
      <alignment horizontal="right"/>
    </xf>
    <xf numFmtId="0" fontId="11" fillId="0" borderId="0" xfId="0" applyFont="1" applyAlignment="1">
      <alignment horizontal="right"/>
    </xf>
    <xf numFmtId="179" fontId="1" fillId="0" borderId="2" xfId="0" applyNumberFormat="1" applyFont="1" applyFill="1" applyBorder="1" applyAlignment="1">
      <alignment horizontal="right"/>
    </xf>
    <xf numFmtId="49" fontId="1" fillId="0" borderId="0" xfId="0" applyNumberFormat="1" applyFont="1" applyAlignment="1">
      <alignment horizontal="left"/>
    </xf>
    <xf numFmtId="5" fontId="1" fillId="0" borderId="2" xfId="9" applyNumberFormat="1" applyFont="1" applyFill="1" applyBorder="1" applyAlignment="1">
      <alignment wrapText="1"/>
    </xf>
    <xf numFmtId="3" fontId="0" fillId="0" borderId="0" xfId="0" applyNumberFormat="1"/>
    <xf numFmtId="49" fontId="1" fillId="0" borderId="2" xfId="0" applyNumberFormat="1" applyFont="1" applyFill="1" applyBorder="1" applyAlignment="1">
      <alignment horizontal="left"/>
    </xf>
    <xf numFmtId="0" fontId="1" fillId="0" borderId="0" xfId="0" applyFont="1" applyAlignment="1">
      <alignment horizontal="left" wrapText="1"/>
    </xf>
    <xf numFmtId="0" fontId="8" fillId="2" borderId="39" xfId="0" applyFont="1" applyFill="1" applyBorder="1" applyAlignment="1">
      <alignment horizontal="left" wrapText="1"/>
    </xf>
    <xf numFmtId="0" fontId="8" fillId="2" borderId="24" xfId="0" applyFont="1" applyFill="1" applyBorder="1" applyAlignment="1">
      <alignment horizontal="left" wrapText="1"/>
    </xf>
    <xf numFmtId="0" fontId="8" fillId="2" borderId="25" xfId="0" applyFont="1" applyFill="1" applyBorder="1" applyAlignment="1">
      <alignment horizontal="left" wrapText="1"/>
    </xf>
    <xf numFmtId="0" fontId="8" fillId="2" borderId="5" xfId="0" applyFont="1" applyFill="1" applyBorder="1" applyAlignment="1">
      <alignment horizontal="left" wrapText="1"/>
    </xf>
    <xf numFmtId="0" fontId="8" fillId="2" borderId="6" xfId="0" applyFont="1" applyFill="1" applyBorder="1" applyAlignment="1">
      <alignment horizontal="left" wrapText="1"/>
    </xf>
    <xf numFmtId="0" fontId="8" fillId="2" borderId="7" xfId="0" applyFont="1" applyFill="1" applyBorder="1" applyAlignment="1">
      <alignment horizontal="left" wrapText="1"/>
    </xf>
    <xf numFmtId="0" fontId="8" fillId="2" borderId="10" xfId="0" applyFont="1" applyFill="1" applyBorder="1" applyAlignment="1">
      <alignment horizontal="left" wrapText="1"/>
    </xf>
    <xf numFmtId="0" fontId="8" fillId="2" borderId="8" xfId="0" applyFont="1" applyFill="1" applyBorder="1" applyAlignment="1">
      <alignment horizontal="left" wrapText="1"/>
    </xf>
    <xf numFmtId="0" fontId="8" fillId="2" borderId="11" xfId="0" applyFont="1" applyFill="1" applyBorder="1" applyAlignment="1">
      <alignment horizontal="left" wrapText="1"/>
    </xf>
    <xf numFmtId="0" fontId="12" fillId="2" borderId="16" xfId="0" applyFont="1" applyFill="1" applyBorder="1" applyAlignment="1">
      <alignment horizontal="left"/>
    </xf>
    <xf numFmtId="0" fontId="12" fillId="2" borderId="14" xfId="0" applyFont="1" applyFill="1" applyBorder="1" applyAlignment="1">
      <alignment horizontal="left"/>
    </xf>
    <xf numFmtId="0" fontId="12" fillId="2" borderId="16" xfId="0" applyFont="1" applyFill="1" applyBorder="1" applyAlignment="1">
      <alignment horizontal="left" wrapText="1"/>
    </xf>
    <xf numFmtId="0" fontId="12" fillId="2" borderId="14" xfId="0" applyFont="1" applyFill="1" applyBorder="1" applyAlignment="1">
      <alignment horizontal="left" wrapText="1"/>
    </xf>
    <xf numFmtId="0" fontId="13" fillId="2" borderId="8" xfId="0" applyFont="1" applyFill="1" applyBorder="1" applyAlignment="1">
      <alignment horizontal="left" wrapText="1"/>
    </xf>
    <xf numFmtId="0" fontId="13" fillId="2" borderId="9" xfId="0" applyFont="1" applyFill="1" applyBorder="1" applyAlignment="1">
      <alignment horizontal="left" wrapText="1"/>
    </xf>
    <xf numFmtId="0" fontId="12" fillId="2" borderId="8" xfId="0" applyFont="1" applyFill="1" applyBorder="1" applyAlignment="1">
      <alignment horizontal="left" wrapText="1"/>
    </xf>
    <xf numFmtId="0" fontId="12" fillId="2" borderId="11" xfId="0" applyFont="1" applyFill="1" applyBorder="1" applyAlignment="1">
      <alignment horizontal="left" wrapText="1"/>
    </xf>
    <xf numFmtId="0" fontId="12" fillId="2" borderId="8" xfId="0" applyFont="1" applyFill="1" applyBorder="1" applyAlignment="1">
      <alignment horizontal="left"/>
    </xf>
    <xf numFmtId="0" fontId="12" fillId="2" borderId="9" xfId="0" applyFont="1" applyFill="1" applyBorder="1" applyAlignment="1">
      <alignment horizontal="left" wrapText="1"/>
    </xf>
    <xf numFmtId="0" fontId="12" fillId="2" borderId="12" xfId="0" applyFont="1" applyFill="1" applyBorder="1" applyAlignment="1">
      <alignment horizontal="left" wrapText="1"/>
    </xf>
    <xf numFmtId="0" fontId="12" fillId="2" borderId="11" xfId="0" applyFont="1" applyFill="1" applyBorder="1" applyAlignment="1">
      <alignment horizontal="left"/>
    </xf>
    <xf numFmtId="0" fontId="8" fillId="2" borderId="9" xfId="0" applyFont="1" applyFill="1" applyBorder="1" applyAlignment="1">
      <alignment horizontal="left" wrapText="1"/>
    </xf>
    <xf numFmtId="0" fontId="12" fillId="2" borderId="13" xfId="0" applyFont="1" applyFill="1" applyBorder="1" applyAlignment="1">
      <alignment horizontal="left" wrapText="1"/>
    </xf>
    <xf numFmtId="0" fontId="12" fillId="2" borderId="15" xfId="0" applyFont="1" applyFill="1" applyBorder="1" applyAlignment="1">
      <alignment horizontal="left" wrapText="1"/>
    </xf>
    <xf numFmtId="0" fontId="13" fillId="2" borderId="7" xfId="0" applyFont="1" applyFill="1" applyBorder="1" applyAlignment="1">
      <alignment horizontal="left" wrapText="1"/>
    </xf>
    <xf numFmtId="0" fontId="13" fillId="2" borderId="10" xfId="0" applyFont="1" applyFill="1" applyBorder="1" applyAlignment="1">
      <alignment horizontal="left" wrapText="1"/>
    </xf>
    <xf numFmtId="0" fontId="13" fillId="12" borderId="9" xfId="0" applyFont="1" applyFill="1" applyBorder="1" applyAlignment="1">
      <alignment horizontal="left" wrapText="1"/>
    </xf>
    <xf numFmtId="0" fontId="13" fillId="12" borderId="12" xfId="0" applyFont="1" applyFill="1" applyBorder="1" applyAlignment="1">
      <alignment horizontal="left" wrapText="1"/>
    </xf>
    <xf numFmtId="0" fontId="13" fillId="2" borderId="11" xfId="0" applyFont="1" applyFill="1" applyBorder="1" applyAlignment="1">
      <alignment horizontal="left" wrapText="1"/>
    </xf>
    <xf numFmtId="0" fontId="13" fillId="2" borderId="8" xfId="0" applyFont="1" applyFill="1" applyBorder="1" applyAlignment="1">
      <alignment horizontal="left"/>
    </xf>
    <xf numFmtId="0" fontId="13" fillId="2" borderId="12" xfId="0" applyFont="1" applyFill="1" applyBorder="1" applyAlignment="1">
      <alignment horizontal="left" wrapText="1"/>
    </xf>
    <xf numFmtId="0" fontId="8" fillId="2" borderId="40" xfId="0" applyFont="1" applyFill="1" applyBorder="1" applyAlignment="1">
      <alignment horizontal="left" wrapText="1"/>
    </xf>
    <xf numFmtId="0" fontId="8" fillId="12" borderId="9" xfId="0" applyFont="1" applyFill="1" applyBorder="1" applyAlignment="1">
      <alignment horizontal="left" wrapText="1"/>
    </xf>
    <xf numFmtId="0" fontId="8" fillId="12" borderId="41" xfId="0" applyFont="1" applyFill="1" applyBorder="1" applyAlignment="1">
      <alignment horizontal="left" wrapText="1"/>
    </xf>
    <xf numFmtId="0" fontId="12" fillId="2" borderId="21" xfId="0" applyFont="1" applyFill="1" applyBorder="1" applyAlignment="1">
      <alignment horizontal="left"/>
    </xf>
    <xf numFmtId="0" fontId="12" fillId="2" borderId="32" xfId="0" applyFont="1" applyFill="1" applyBorder="1" applyAlignment="1">
      <alignment horizontal="left"/>
    </xf>
    <xf numFmtId="0" fontId="8" fillId="2" borderId="21" xfId="0" applyFont="1" applyFill="1" applyBorder="1" applyAlignment="1">
      <alignment horizontal="left" wrapText="1"/>
    </xf>
    <xf numFmtId="0" fontId="8" fillId="2" borderId="32" xfId="0" applyFont="1" applyFill="1" applyBorder="1" applyAlignment="1">
      <alignment horizontal="left" wrapText="1"/>
    </xf>
    <xf numFmtId="0" fontId="8" fillId="2" borderId="23" xfId="0" applyFont="1" applyFill="1" applyBorder="1" applyAlignment="1">
      <alignment horizontal="left" wrapText="1"/>
    </xf>
    <xf numFmtId="0" fontId="8" fillId="2" borderId="18" xfId="0" applyFont="1" applyFill="1" applyBorder="1" applyAlignment="1">
      <alignment horizontal="left" wrapText="1"/>
    </xf>
    <xf numFmtId="0" fontId="12" fillId="2" borderId="23" xfId="0" applyFont="1" applyFill="1" applyBorder="1" applyAlignment="1">
      <alignment horizontal="left" wrapText="1"/>
    </xf>
    <xf numFmtId="0" fontId="12" fillId="2" borderId="18" xfId="0" applyFont="1" applyFill="1" applyBorder="1" applyAlignment="1">
      <alignment horizontal="left" wrapText="1"/>
    </xf>
    <xf numFmtId="0" fontId="12" fillId="12" borderId="22" xfId="0" applyFont="1" applyFill="1" applyBorder="1" applyAlignment="1">
      <alignment horizontal="left" wrapText="1"/>
    </xf>
    <xf numFmtId="0" fontId="12" fillId="12" borderId="19" xfId="0" applyFont="1" applyFill="1" applyBorder="1" applyAlignment="1">
      <alignment horizontal="left" wrapText="1"/>
    </xf>
    <xf numFmtId="0" fontId="8" fillId="2" borderId="12" xfId="0" applyFont="1" applyFill="1" applyBorder="1" applyAlignment="1">
      <alignment horizontal="left" wrapText="1"/>
    </xf>
    <xf numFmtId="0" fontId="8" fillId="2" borderId="1" xfId="0" applyFont="1" applyFill="1" applyBorder="1" applyAlignment="1">
      <alignment horizontal="left" wrapText="1"/>
    </xf>
    <xf numFmtId="0" fontId="8" fillId="2" borderId="1" xfId="0" applyFont="1" applyFill="1" applyBorder="1" applyAlignment="1">
      <alignment horizontal="left" vertical="center" wrapText="1"/>
    </xf>
    <xf numFmtId="0" fontId="4" fillId="2" borderId="2" xfId="0" applyNumberFormat="1" applyFont="1" applyFill="1" applyBorder="1" applyAlignment="1">
      <alignment horizontal="left" vertical="center"/>
    </xf>
    <xf numFmtId="0" fontId="4" fillId="2" borderId="1" xfId="0" applyNumberFormat="1" applyFont="1" applyFill="1" applyBorder="1" applyAlignment="1">
      <alignment horizontal="left" vertical="center"/>
    </xf>
    <xf numFmtId="0" fontId="8" fillId="2" borderId="41" xfId="0" applyFont="1" applyFill="1" applyBorder="1" applyAlignment="1">
      <alignment horizontal="left" vertical="center" wrapText="1"/>
    </xf>
    <xf numFmtId="0" fontId="12" fillId="2" borderId="7" xfId="0" applyFont="1" applyFill="1" applyBorder="1" applyAlignment="1">
      <alignment horizontal="left" wrapText="1"/>
    </xf>
    <xf numFmtId="0" fontId="12" fillId="2" borderId="10" xfId="0" applyFont="1" applyFill="1" applyBorder="1" applyAlignment="1">
      <alignment horizontal="left" wrapText="1"/>
    </xf>
    <xf numFmtId="0" fontId="8" fillId="2" borderId="17" xfId="0" applyFont="1" applyFill="1" applyBorder="1" applyAlignment="1">
      <alignment horizontal="left" wrapText="1"/>
    </xf>
    <xf numFmtId="0" fontId="8" fillId="2" borderId="27" xfId="0" applyFont="1" applyFill="1" applyBorder="1" applyAlignment="1">
      <alignment horizontal="left" wrapText="1"/>
    </xf>
    <xf numFmtId="0" fontId="8" fillId="2" borderId="52" xfId="0" applyFont="1" applyFill="1" applyBorder="1" applyAlignment="1">
      <alignment horizontal="left" wrapText="1"/>
    </xf>
    <xf numFmtId="0" fontId="12" fillId="2" borderId="17" xfId="0" applyFont="1" applyFill="1" applyBorder="1" applyAlignment="1">
      <alignment horizontal="left"/>
    </xf>
    <xf numFmtId="0" fontId="12" fillId="2" borderId="27" xfId="0" applyFont="1" applyFill="1" applyBorder="1" applyAlignment="1">
      <alignment horizontal="left"/>
    </xf>
    <xf numFmtId="0" fontId="12" fillId="2" borderId="17" xfId="0" applyFont="1" applyFill="1" applyBorder="1" applyAlignment="1">
      <alignment horizontal="left" wrapText="1"/>
    </xf>
    <xf numFmtId="0" fontId="12" fillId="2" borderId="27" xfId="0" applyFont="1" applyFill="1" applyBorder="1" applyAlignment="1">
      <alignment horizontal="left" wrapText="1"/>
    </xf>
    <xf numFmtId="49" fontId="8" fillId="2" borderId="7" xfId="0" applyNumberFormat="1" applyFont="1" applyFill="1" applyBorder="1" applyAlignment="1">
      <alignment horizontal="left" wrapText="1"/>
    </xf>
    <xf numFmtId="49" fontId="8" fillId="2" borderId="10" xfId="0" applyNumberFormat="1" applyFont="1" applyFill="1" applyBorder="1" applyAlignment="1">
      <alignment horizontal="left" wrapText="1"/>
    </xf>
    <xf numFmtId="0" fontId="27" fillId="0" borderId="0" xfId="0" applyFont="1" applyBorder="1" applyAlignment="1">
      <alignment horizontal="left" wrapText="1"/>
    </xf>
    <xf numFmtId="0" fontId="0" fillId="0" borderId="0" xfId="0" applyBorder="1" applyAlignment="1">
      <alignment horizontal="left" wrapText="1"/>
    </xf>
    <xf numFmtId="49" fontId="8" fillId="2" borderId="40" xfId="0" applyNumberFormat="1" applyFont="1" applyFill="1" applyBorder="1" applyAlignment="1">
      <alignment horizontal="left" wrapText="1"/>
    </xf>
    <xf numFmtId="0" fontId="8" fillId="2" borderId="1" xfId="0" applyFont="1" applyFill="1" applyBorder="1" applyAlignment="1">
      <alignment horizontal="center" wrapText="1"/>
    </xf>
    <xf numFmtId="0" fontId="8" fillId="2" borderId="41" xfId="0" applyFont="1" applyFill="1" applyBorder="1" applyAlignment="1">
      <alignment horizontal="center" wrapText="1"/>
    </xf>
    <xf numFmtId="0" fontId="27" fillId="2" borderId="20" xfId="0" applyFont="1" applyFill="1" applyBorder="1" applyAlignment="1">
      <alignment horizontal="center"/>
    </xf>
    <xf numFmtId="0" fontId="27" fillId="2" borderId="8" xfId="0" applyFont="1" applyFill="1" applyBorder="1" applyAlignment="1">
      <alignment horizontal="center"/>
    </xf>
    <xf numFmtId="0" fontId="27" fillId="2" borderId="9" xfId="0" applyFont="1" applyFill="1" applyBorder="1" applyAlignment="1">
      <alignment horizontal="center"/>
    </xf>
    <xf numFmtId="0" fontId="27" fillId="2" borderId="48" xfId="0" applyFont="1" applyFill="1" applyBorder="1" applyAlignment="1">
      <alignment horizontal="center"/>
    </xf>
    <xf numFmtId="0" fontId="27" fillId="2" borderId="1" xfId="0" applyFont="1" applyFill="1" applyBorder="1" applyAlignment="1">
      <alignment horizontal="center"/>
    </xf>
    <xf numFmtId="0" fontId="27" fillId="2" borderId="41" xfId="0" applyFont="1" applyFill="1" applyBorder="1" applyAlignment="1">
      <alignment horizontal="center"/>
    </xf>
    <xf numFmtId="0" fontId="34" fillId="2" borderId="1" xfId="0" applyFont="1" applyFill="1" applyBorder="1" applyAlignment="1">
      <alignment horizontal="left" wrapText="1"/>
    </xf>
    <xf numFmtId="0" fontId="34" fillId="2" borderId="11" xfId="0" applyFont="1" applyFill="1" applyBorder="1" applyAlignment="1">
      <alignment horizontal="left" wrapText="1"/>
    </xf>
    <xf numFmtId="0" fontId="8" fillId="2" borderId="41" xfId="0" applyFont="1" applyFill="1" applyBorder="1" applyAlignment="1">
      <alignment horizontal="left" wrapText="1"/>
    </xf>
    <xf numFmtId="0" fontId="12" fillId="2" borderId="20" xfId="0" applyFont="1" applyFill="1" applyBorder="1" applyAlignment="1">
      <alignment horizontal="left"/>
    </xf>
    <xf numFmtId="0" fontId="12" fillId="2" borderId="9" xfId="0" applyFont="1" applyFill="1" applyBorder="1" applyAlignment="1">
      <alignment horizontal="left"/>
    </xf>
    <xf numFmtId="0" fontId="12" fillId="2" borderId="48" xfId="0" applyFont="1" applyFill="1" applyBorder="1" applyAlignment="1">
      <alignment horizontal="left"/>
    </xf>
    <xf numFmtId="0" fontId="12" fillId="2" borderId="1" xfId="0" applyFont="1" applyFill="1" applyBorder="1" applyAlignment="1">
      <alignment horizontal="left"/>
    </xf>
    <xf numFmtId="0" fontId="12" fillId="2" borderId="41" xfId="0" applyFont="1" applyFill="1" applyBorder="1" applyAlignment="1">
      <alignment horizontal="left"/>
    </xf>
    <xf numFmtId="0" fontId="12" fillId="2" borderId="20" xfId="0" applyFont="1" applyFill="1" applyBorder="1" applyAlignment="1">
      <alignment horizontal="left" wrapText="1"/>
    </xf>
    <xf numFmtId="0" fontId="12" fillId="2" borderId="48" xfId="0" applyFont="1" applyFill="1" applyBorder="1" applyAlignment="1">
      <alignment horizontal="left" wrapText="1"/>
    </xf>
    <xf numFmtId="0" fontId="12" fillId="2" borderId="1" xfId="0" applyFont="1" applyFill="1" applyBorder="1" applyAlignment="1">
      <alignment horizontal="left" wrapText="1"/>
    </xf>
    <xf numFmtId="0" fontId="12" fillId="2" borderId="41" xfId="0" applyFont="1" applyFill="1" applyBorder="1" applyAlignment="1">
      <alignment horizontal="left" wrapText="1"/>
    </xf>
    <xf numFmtId="0" fontId="8" fillId="2" borderId="1" xfId="0" applyFont="1" applyFill="1" applyBorder="1" applyAlignment="1">
      <alignment horizontal="left" vertical="center"/>
    </xf>
    <xf numFmtId="0" fontId="8" fillId="2" borderId="41" xfId="0" applyFont="1" applyFill="1" applyBorder="1" applyAlignment="1">
      <alignment horizontal="left" vertical="center"/>
    </xf>
    <xf numFmtId="0" fontId="12" fillId="2" borderId="31" xfId="0" applyFont="1" applyFill="1" applyBorder="1" applyAlignment="1">
      <alignment horizontal="left" wrapText="1"/>
    </xf>
    <xf numFmtId="0" fontId="12" fillId="2" borderId="28" xfId="0" applyFont="1" applyFill="1" applyBorder="1" applyAlignment="1">
      <alignment horizontal="left" wrapText="1"/>
    </xf>
    <xf numFmtId="0" fontId="12" fillId="2" borderId="46" xfId="0" applyFont="1" applyFill="1" applyBorder="1" applyAlignment="1">
      <alignment horizontal="left" wrapText="1"/>
    </xf>
    <xf numFmtId="0" fontId="12" fillId="2" borderId="49" xfId="0" applyFont="1" applyFill="1" applyBorder="1" applyAlignment="1">
      <alignment horizontal="left" wrapText="1"/>
    </xf>
    <xf numFmtId="0" fontId="12" fillId="2" borderId="24" xfId="0" applyFont="1" applyFill="1" applyBorder="1" applyAlignment="1">
      <alignment horizontal="left" wrapText="1"/>
    </xf>
    <xf numFmtId="0" fontId="12" fillId="2" borderId="25" xfId="0" applyFont="1" applyFill="1" applyBorder="1" applyAlignment="1">
      <alignment horizontal="left" wrapText="1"/>
    </xf>
    <xf numFmtId="0" fontId="12" fillId="2" borderId="50" xfId="0" applyFont="1" applyFill="1" applyBorder="1" applyAlignment="1">
      <alignment horizontal="left" wrapText="1"/>
    </xf>
    <xf numFmtId="0" fontId="4" fillId="5" borderId="35" xfId="0" applyFont="1" applyFill="1" applyBorder="1" applyAlignment="1">
      <alignment horizontal="center"/>
    </xf>
    <xf numFmtId="0" fontId="4" fillId="5" borderId="36" xfId="0" applyFont="1" applyFill="1" applyBorder="1" applyAlignment="1">
      <alignment horizontal="center"/>
    </xf>
    <xf numFmtId="0" fontId="4" fillId="5" borderId="37" xfId="0" applyFont="1" applyFill="1" applyBorder="1" applyAlignment="1">
      <alignment horizontal="center"/>
    </xf>
    <xf numFmtId="0" fontId="4" fillId="0" borderId="26" xfId="0" applyFont="1" applyBorder="1" applyAlignment="1">
      <alignment horizontal="center" vertical="center"/>
    </xf>
    <xf numFmtId="0" fontId="4" fillId="0" borderId="33" xfId="0" applyFont="1" applyBorder="1" applyAlignment="1">
      <alignment horizontal="center" vertical="center"/>
    </xf>
    <xf numFmtId="0" fontId="4" fillId="0" borderId="21" xfId="0" applyFont="1" applyBorder="1" applyAlignment="1">
      <alignment horizontal="center" vertical="center"/>
    </xf>
    <xf numFmtId="2" fontId="13" fillId="2" borderId="1" xfId="0" applyNumberFormat="1" applyFont="1" applyFill="1" applyBorder="1" applyAlignment="1">
      <alignment horizontal="left" vertical="center" wrapText="1"/>
    </xf>
    <xf numFmtId="2" fontId="13" fillId="2" borderId="41" xfId="0" applyNumberFormat="1" applyFont="1" applyFill="1" applyBorder="1" applyAlignment="1">
      <alignment horizontal="left" vertical="center" wrapText="1"/>
    </xf>
    <xf numFmtId="2" fontId="8" fillId="2" borderId="1" xfId="0" applyNumberFormat="1" applyFont="1" applyFill="1" applyBorder="1" applyAlignment="1">
      <alignment horizontal="left" vertical="center" wrapText="1"/>
    </xf>
    <xf numFmtId="2" fontId="8" fillId="2" borderId="41" xfId="0" applyNumberFormat="1" applyFont="1" applyFill="1" applyBorder="1" applyAlignment="1">
      <alignment horizontal="left" vertical="center" wrapText="1"/>
    </xf>
    <xf numFmtId="0" fontId="12" fillId="11" borderId="20" xfId="0" applyFont="1" applyFill="1" applyBorder="1" applyAlignment="1">
      <alignment horizontal="left" wrapText="1"/>
    </xf>
    <xf numFmtId="0" fontId="12" fillId="11" borderId="8" xfId="0" applyFont="1" applyFill="1" applyBorder="1" applyAlignment="1">
      <alignment horizontal="left" wrapText="1"/>
    </xf>
    <xf numFmtId="0" fontId="12" fillId="11" borderId="9" xfId="0" applyFont="1" applyFill="1" applyBorder="1" applyAlignment="1">
      <alignment horizontal="left" wrapText="1"/>
    </xf>
    <xf numFmtId="0" fontId="48" fillId="0" borderId="1" xfId="11" applyFont="1" applyBorder="1" applyAlignment="1">
      <alignment horizontal="left" vertical="top" wrapText="1"/>
    </xf>
    <xf numFmtId="0" fontId="48" fillId="0" borderId="1" xfId="11" applyFont="1" applyFill="1" applyBorder="1" applyAlignment="1">
      <alignment horizontal="left" vertical="top" wrapText="1"/>
    </xf>
    <xf numFmtId="0" fontId="47" fillId="0" borderId="1" xfId="11" applyFont="1" applyBorder="1" applyAlignment="1">
      <alignment horizontal="left" vertical="top" wrapText="1"/>
    </xf>
    <xf numFmtId="0" fontId="42" fillId="0" borderId="1" xfId="11" applyFont="1" applyBorder="1" applyAlignment="1">
      <alignment horizontal="center" vertical="top" wrapText="1"/>
    </xf>
    <xf numFmtId="0" fontId="44" fillId="0" borderId="30" xfId="11" applyFont="1" applyBorder="1" applyAlignment="1">
      <alignment vertical="top" wrapText="1"/>
    </xf>
    <xf numFmtId="0" fontId="44" fillId="0" borderId="30" xfId="11" applyFont="1" applyBorder="1" applyAlignment="1">
      <alignment horizontal="center" vertical="top" wrapText="1"/>
    </xf>
    <xf numFmtId="0" fontId="47" fillId="0" borderId="3" xfId="11" applyFont="1" applyBorder="1" applyAlignment="1">
      <alignment horizontal="left" vertical="top" wrapText="1"/>
    </xf>
    <xf numFmtId="0" fontId="47" fillId="0" borderId="47" xfId="11" applyFont="1" applyBorder="1" applyAlignment="1">
      <alignment horizontal="left" vertical="top" wrapText="1"/>
    </xf>
    <xf numFmtId="0" fontId="47" fillId="0" borderId="48" xfId="11" applyFont="1" applyBorder="1" applyAlignment="1">
      <alignment horizontal="left" vertical="top" wrapText="1"/>
    </xf>
    <xf numFmtId="0" fontId="61" fillId="12" borderId="30" xfId="0" applyFont="1" applyFill="1" applyBorder="1" applyAlignment="1">
      <alignment horizontal="center" wrapText="1"/>
    </xf>
    <xf numFmtId="0" fontId="61" fillId="12" borderId="2" xfId="0" applyFont="1" applyFill="1" applyBorder="1" applyAlignment="1">
      <alignment horizontal="center" wrapText="1"/>
    </xf>
    <xf numFmtId="2" fontId="6" fillId="0" borderId="0" xfId="11" applyNumberFormat="1" applyFont="1" applyAlignment="1">
      <alignment horizontal="left" wrapText="1"/>
    </xf>
    <xf numFmtId="0" fontId="47" fillId="0" borderId="46" xfId="11" applyFont="1" applyBorder="1" applyAlignment="1">
      <alignment horizontal="center"/>
    </xf>
    <xf numFmtId="3" fontId="6" fillId="0" borderId="0" xfId="11" applyNumberFormat="1" applyFont="1" applyAlignment="1">
      <alignment horizontal="center" vertical="top" wrapText="1"/>
    </xf>
    <xf numFmtId="3" fontId="6" fillId="0" borderId="1" xfId="11" applyNumberFormat="1" applyFont="1" applyBorder="1" applyAlignment="1">
      <alignment horizontal="center" wrapText="1"/>
    </xf>
    <xf numFmtId="3" fontId="6" fillId="0" borderId="1" xfId="11" applyNumberFormat="1" applyFont="1" applyBorder="1" applyAlignment="1">
      <alignment horizontal="center" vertical="top" wrapText="1"/>
    </xf>
    <xf numFmtId="3" fontId="6" fillId="0" borderId="2" xfId="11" applyNumberFormat="1" applyFont="1" applyBorder="1" applyAlignment="1">
      <alignment horizontal="center" vertical="center" wrapText="1"/>
    </xf>
    <xf numFmtId="3" fontId="47" fillId="0" borderId="3" xfId="11" applyNumberFormat="1" applyFont="1" applyBorder="1" applyAlignment="1">
      <alignment horizontal="center" vertical="top" wrapText="1"/>
    </xf>
    <xf numFmtId="3" fontId="47" fillId="0" borderId="47" xfId="11" applyNumberFormat="1" applyFont="1" applyBorder="1" applyAlignment="1">
      <alignment horizontal="center" vertical="top" wrapText="1"/>
    </xf>
    <xf numFmtId="3" fontId="47" fillId="0" borderId="48" xfId="11" applyNumberFormat="1" applyFont="1" applyBorder="1" applyAlignment="1">
      <alignment horizontal="center" vertical="top" wrapText="1"/>
    </xf>
    <xf numFmtId="0" fontId="6" fillId="0" borderId="0" xfId="11" applyFont="1" applyAlignment="1">
      <alignment horizontal="left" wrapText="1"/>
    </xf>
    <xf numFmtId="0" fontId="47" fillId="0" borderId="1" xfId="11" applyFont="1" applyBorder="1" applyAlignment="1">
      <alignment horizontal="center" wrapText="1"/>
    </xf>
    <xf numFmtId="0" fontId="47" fillId="0" borderId="30" xfId="11" applyFont="1" applyBorder="1" applyAlignment="1">
      <alignment horizontal="center" wrapText="1"/>
    </xf>
    <xf numFmtId="0" fontId="47" fillId="0" borderId="3" xfId="11" applyFont="1" applyBorder="1" applyAlignment="1">
      <alignment horizontal="left" wrapText="1"/>
    </xf>
    <xf numFmtId="0" fontId="47" fillId="0" borderId="47" xfId="11" applyFont="1" applyBorder="1" applyAlignment="1">
      <alignment horizontal="left" wrapText="1"/>
    </xf>
    <xf numFmtId="0" fontId="47" fillId="0" borderId="48" xfId="11" applyFont="1" applyBorder="1" applyAlignment="1">
      <alignment horizontal="left" wrapText="1"/>
    </xf>
    <xf numFmtId="3" fontId="6" fillId="0" borderId="2" xfId="11" applyNumberFormat="1" applyFont="1" applyBorder="1" applyAlignment="1">
      <alignment horizontal="center" vertical="top" wrapText="1"/>
    </xf>
    <xf numFmtId="0" fontId="61" fillId="12" borderId="1" xfId="0" applyFont="1" applyFill="1" applyBorder="1" applyAlignment="1">
      <alignment horizontal="center" wrapText="1"/>
    </xf>
    <xf numFmtId="0" fontId="47" fillId="0" borderId="0" xfId="11" applyFont="1" applyAlignment="1">
      <alignment horizontal="center"/>
    </xf>
    <xf numFmtId="0" fontId="47" fillId="0" borderId="2" xfId="11" applyFont="1" applyBorder="1" applyAlignment="1">
      <alignment horizontal="center" wrapText="1"/>
    </xf>
    <xf numFmtId="0" fontId="50" fillId="0" borderId="0" xfId="11" applyFont="1" applyAlignment="1">
      <alignment horizontal="center" vertical="top" wrapText="1"/>
    </xf>
    <xf numFmtId="0" fontId="47" fillId="0" borderId="3" xfId="11" applyFont="1" applyBorder="1" applyAlignment="1">
      <alignment horizontal="left" vertical="center" wrapText="1"/>
    </xf>
    <xf numFmtId="0" fontId="47" fillId="0" borderId="47" xfId="11" applyFont="1" applyBorder="1" applyAlignment="1">
      <alignment horizontal="left" vertical="center" wrapText="1"/>
    </xf>
    <xf numFmtId="0" fontId="47" fillId="0" borderId="48" xfId="11" applyFont="1" applyBorder="1" applyAlignment="1">
      <alignment horizontal="left" vertical="center" wrapText="1"/>
    </xf>
    <xf numFmtId="3" fontId="6" fillId="0" borderId="1" xfId="11" applyNumberFormat="1" applyFont="1" applyBorder="1" applyAlignment="1">
      <alignment horizontal="center" vertical="center" wrapText="1"/>
    </xf>
  </cellXfs>
  <cellStyles count="13">
    <cellStyle name="Comma 2" xfId="1"/>
    <cellStyle name="Comma 3" xfId="2"/>
    <cellStyle name="Currency" xfId="9" builtinId="4"/>
    <cellStyle name="Currency 2" xfId="12"/>
    <cellStyle name="Hyperlink" xfId="8" builtinId="8"/>
    <cellStyle name="Hyperlink 2" xfId="3"/>
    <cellStyle name="Normal" xfId="0" builtinId="0"/>
    <cellStyle name="Normal 2" xfId="4"/>
    <cellStyle name="Normal 2 2" xfId="5"/>
    <cellStyle name="Normal 3" xfId="6"/>
    <cellStyle name="Normal 4" xfId="11"/>
    <cellStyle name="Normal_Sheet1" xfId="7"/>
    <cellStyle name="Normal_Sheet2_1" xfId="10"/>
  </cellStyles>
  <dxfs count="0"/>
  <tableStyles count="0" defaultTableStyle="TableStyleMedium9" defaultPivotStyle="PivotStyleLight16"/>
  <colors>
    <mruColors>
      <color rgb="FFFFFFCC"/>
      <color rgb="FFFFCC99"/>
      <color rgb="FFFFFF99"/>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theme" Target="theme/theme1.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styles" Target="styles.xml"/><Relationship Id="rId95" Type="http://schemas.openxmlformats.org/officeDocument/2006/relationships/customXml" Target="../customXml/item3.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93" Type="http://schemas.openxmlformats.org/officeDocument/2006/relationships/customXml" Target="../customXml/item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sharedStrings" Target="sharedStrings.xml"/><Relationship Id="rId9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calcChain" Target="calcChain.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1</xdr:col>
      <xdr:colOff>22860</xdr:colOff>
      <xdr:row>2</xdr:row>
      <xdr:rowOff>30480</xdr:rowOff>
    </xdr:from>
    <xdr:to>
      <xdr:col>7</xdr:col>
      <xdr:colOff>580390</xdr:colOff>
      <xdr:row>17</xdr:row>
      <xdr:rowOff>20955</xdr:rowOff>
    </xdr:to>
    <xdr:pic>
      <xdr:nvPicPr>
        <xdr:cNvPr id="2" name="Picture 1" descr="AreaSourceFigure">
          <a:extLst>
            <a:ext uri="{FF2B5EF4-FFF2-40B4-BE49-F238E27FC236}">
              <a16:creationId xmlns:a16="http://schemas.microsoft.com/office/drawing/2014/main" id="{00000000-0008-0000-0E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4007" t="5769" r="32852" b="2563"/>
        <a:stretch>
          <a:fillRect/>
        </a:stretch>
      </xdr:blipFill>
      <xdr:spPr bwMode="auto">
        <a:xfrm>
          <a:off x="632460" y="396240"/>
          <a:ext cx="4215130" cy="2733675"/>
        </a:xfrm>
        <a:prstGeom prst="rect">
          <a:avLst/>
        </a:prstGeom>
        <a:noFill/>
        <a:ln>
          <a:noFill/>
        </a:ln>
      </xdr:spPr>
    </xdr:pic>
    <xdr:clientData/>
  </xdr:twoCellAnchor>
  <xdr:twoCellAnchor>
    <xdr:from>
      <xdr:col>1</xdr:col>
      <xdr:colOff>30480</xdr:colOff>
      <xdr:row>23</xdr:row>
      <xdr:rowOff>83820</xdr:rowOff>
    </xdr:from>
    <xdr:to>
      <xdr:col>9</xdr:col>
      <xdr:colOff>80644</xdr:colOff>
      <xdr:row>35</xdr:row>
      <xdr:rowOff>62865</xdr:rowOff>
    </xdr:to>
    <xdr:grpSp>
      <xdr:nvGrpSpPr>
        <xdr:cNvPr id="3" name="Group 2">
          <a:extLst>
            <a:ext uri="{FF2B5EF4-FFF2-40B4-BE49-F238E27FC236}">
              <a16:creationId xmlns:a16="http://schemas.microsoft.com/office/drawing/2014/main" id="{00000000-0008-0000-0E00-000003000000}"/>
            </a:ext>
          </a:extLst>
        </xdr:cNvPr>
        <xdr:cNvGrpSpPr>
          <a:grpSpLocks/>
        </xdr:cNvGrpSpPr>
      </xdr:nvGrpSpPr>
      <xdr:grpSpPr bwMode="auto">
        <a:xfrm>
          <a:off x="640080" y="4465320"/>
          <a:ext cx="4926964" cy="2265045"/>
          <a:chOff x="0" y="0"/>
          <a:chExt cx="55932" cy="26541"/>
        </a:xfrm>
      </xdr:grpSpPr>
      <xdr:sp macro="" textlink="">
        <xdr:nvSpPr>
          <xdr:cNvPr id="4" name="Rectangle 3">
            <a:extLst>
              <a:ext uri="{FF2B5EF4-FFF2-40B4-BE49-F238E27FC236}">
                <a16:creationId xmlns:a16="http://schemas.microsoft.com/office/drawing/2014/main" id="{00000000-0008-0000-0E00-000004000000}"/>
              </a:ext>
            </a:extLst>
          </xdr:cNvPr>
          <xdr:cNvSpPr>
            <a:spLocks noChangeArrowheads="1"/>
          </xdr:cNvSpPr>
        </xdr:nvSpPr>
        <xdr:spPr bwMode="auto">
          <a:xfrm>
            <a:off x="12290" y="0"/>
            <a:ext cx="17012" cy="15853"/>
          </a:xfrm>
          <a:prstGeom prst="rect">
            <a:avLst/>
          </a:prstGeom>
          <a:solidFill>
            <a:schemeClr val="accent1">
              <a:lumMod val="100000"/>
              <a:lumOff val="0"/>
            </a:schemeClr>
          </a:solidFill>
          <a:ln w="25400">
            <a:solidFill>
              <a:srgbClr val="000000"/>
            </a:solidFill>
            <a:miter lim="800000"/>
            <a:headEnd/>
            <a:tailEnd/>
          </a:ln>
        </xdr:spPr>
        <xdr:txBody>
          <a:bodyPr rot="0" vert="horz" wrap="square" lIns="91440" tIns="45720" rIns="91440" bIns="45720" anchor="ctr" anchorCtr="0" upright="1">
            <a:noAutofit/>
          </a:bodyPr>
          <a:lstStyle/>
          <a:p>
            <a:endParaRPr lang="en-US"/>
          </a:p>
        </xdr:txBody>
      </xdr:sp>
      <xdr:sp macro="" textlink="">
        <xdr:nvSpPr>
          <xdr:cNvPr id="5" name="Rounded Rectangular Callout 4">
            <a:extLst>
              <a:ext uri="{FF2B5EF4-FFF2-40B4-BE49-F238E27FC236}">
                <a16:creationId xmlns:a16="http://schemas.microsoft.com/office/drawing/2014/main" id="{00000000-0008-0000-0E00-000005000000}"/>
              </a:ext>
            </a:extLst>
          </xdr:cNvPr>
          <xdr:cNvSpPr>
            <a:spLocks noChangeArrowheads="1"/>
          </xdr:cNvSpPr>
        </xdr:nvSpPr>
        <xdr:spPr bwMode="auto">
          <a:xfrm>
            <a:off x="24047" y="16566"/>
            <a:ext cx="31885" cy="9975"/>
          </a:xfrm>
          <a:prstGeom prst="wedgeRoundRectCallout">
            <a:avLst>
              <a:gd name="adj1" fmla="val -61616"/>
              <a:gd name="adj2" fmla="val -141153"/>
              <a:gd name="adj3" fmla="val 16667"/>
            </a:avLst>
          </a:prstGeom>
          <a:solidFill>
            <a:schemeClr val="accent2">
              <a:lumMod val="20000"/>
              <a:lumOff val="80000"/>
            </a:schemeClr>
          </a:solidFill>
          <a:ln w="3175">
            <a:solidFill>
              <a:srgbClr val="000000"/>
            </a:solidFill>
            <a:miter lim="800000"/>
            <a:headEnd/>
            <a:tailEnd/>
          </a:ln>
        </xdr:spPr>
        <xdr:txBody>
          <a:bodyPr rot="0" vert="horz" wrap="square" lIns="91440" tIns="45720" rIns="91440" bIns="45720" anchor="ctr" anchorCtr="0" upright="1">
            <a:noAutofit/>
          </a:bodyPr>
          <a:lstStyle/>
          <a:p>
            <a:pPr marL="0" marR="0" algn="ctr">
              <a:spcBef>
                <a:spcPts val="0"/>
              </a:spcBef>
              <a:spcAft>
                <a:spcPts val="0"/>
              </a:spcAft>
            </a:pPr>
            <a:r>
              <a:rPr lang="en-US" sz="1100" kern="1200">
                <a:solidFill>
                  <a:srgbClr val="000000"/>
                </a:solidFill>
                <a:effectLst/>
                <a:latin typeface="Times New Roman" panose="02020603050405020304" pitchFamily="18" charset="0"/>
                <a:ea typeface="Times New Roman" panose="02020603050405020304" pitchFamily="18" charset="0"/>
              </a:rPr>
              <a:t>The volume release is a square (X = Y), and coordinates are placed at the center of the volume release.</a:t>
            </a:r>
            <a:endParaRPr lang="en-US" sz="1200">
              <a:effectLst/>
              <a:latin typeface="Times New Roman" panose="02020603050405020304" pitchFamily="18" charset="0"/>
              <a:ea typeface="Times New Roman" panose="02020603050405020304" pitchFamily="18" charset="0"/>
            </a:endParaRPr>
          </a:p>
        </xdr:txBody>
      </xdr:sp>
      <xdr:pic>
        <xdr:nvPicPr>
          <xdr:cNvPr id="6" name="Picture 5">
            <a:extLst>
              <a:ext uri="{FF2B5EF4-FFF2-40B4-BE49-F238E27FC236}">
                <a16:creationId xmlns:a16="http://schemas.microsoft.com/office/drawing/2014/main" id="{00000000-0008-0000-0E00-000006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l="1431" t="35905" r="86546" b="45447"/>
          <a:stretch>
            <a:fillRect/>
          </a:stretch>
        </xdr:blipFill>
        <xdr:spPr bwMode="auto">
          <a:xfrm>
            <a:off x="0" y="3829"/>
            <a:ext cx="7481" cy="6769"/>
          </a:xfrm>
          <a:prstGeom prst="rect">
            <a:avLst/>
          </a:prstGeom>
          <a:noFill/>
          <a:ln>
            <a:noFill/>
          </a:ln>
          <a:extLst>
            <a:ext uri="{909E8E84-426E-40DD-AFC4-6F175D3DCCD1}">
              <a14:hiddenFill xmlns:a14="http://schemas.microsoft.com/office/drawing/2010/main">
                <a:solidFill>
                  <a:srgbClr val="FFFFFF"/>
                </a:solidFill>
              </a14:hiddenFill>
            </a:ext>
          </a:extLst>
        </xdr:spPr>
      </xdr:pic>
      <xdr:sp macro="" textlink="">
        <xdr:nvSpPr>
          <xdr:cNvPr id="7" name="TextBox 7">
            <a:extLst>
              <a:ext uri="{FF2B5EF4-FFF2-40B4-BE49-F238E27FC236}">
                <a16:creationId xmlns:a16="http://schemas.microsoft.com/office/drawing/2014/main" id="{00000000-0008-0000-0E00-000007000000}"/>
              </a:ext>
            </a:extLst>
          </xdr:cNvPr>
          <xdr:cNvSpPr txBox="1">
            <a:spLocks noChangeArrowheads="1"/>
          </xdr:cNvSpPr>
        </xdr:nvSpPr>
        <xdr:spPr bwMode="auto">
          <a:xfrm>
            <a:off x="18701" y="13181"/>
            <a:ext cx="4191" cy="2883"/>
          </a:xfrm>
          <a:prstGeom prst="rect">
            <a:avLst/>
          </a:prstGeom>
          <a:noFill/>
          <a:ln w="9525">
            <a:noFill/>
            <a:miter lim="800000"/>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t" anchorCtr="0" upright="1">
            <a:noAutofit/>
          </a:bodyPr>
          <a:lstStyle/>
          <a:p>
            <a:pPr marL="0" marR="0" algn="ctr">
              <a:spcBef>
                <a:spcPts val="0"/>
              </a:spcBef>
              <a:spcAft>
                <a:spcPts val="0"/>
              </a:spcAft>
            </a:pPr>
            <a:r>
              <a:rPr lang="en-US" sz="1350" kern="1200">
                <a:solidFill>
                  <a:srgbClr val="000000"/>
                </a:solidFill>
                <a:effectLst/>
                <a:latin typeface="Calibri" panose="020F0502020204030204" pitchFamily="34" charset="0"/>
                <a:ea typeface="Times New Roman" panose="02020603050405020304" pitchFamily="18" charset="0"/>
              </a:rPr>
              <a:t>X</a:t>
            </a:r>
            <a:r>
              <a:rPr lang="en-US" sz="1000" kern="1200">
                <a:solidFill>
                  <a:srgbClr val="000000"/>
                </a:solidFill>
                <a:effectLst/>
                <a:latin typeface="Calibri" panose="020F0502020204030204" pitchFamily="34" charset="0"/>
                <a:ea typeface="Times New Roman" panose="02020603050405020304" pitchFamily="18" charset="0"/>
              </a:rPr>
              <a:t> </a:t>
            </a:r>
            <a:endParaRPr lang="en-US" sz="1200">
              <a:effectLst/>
              <a:latin typeface="Times New Roman" panose="02020603050405020304" pitchFamily="18" charset="0"/>
              <a:ea typeface="Times New Roman" panose="02020603050405020304" pitchFamily="18" charset="0"/>
            </a:endParaRPr>
          </a:p>
          <a:p>
            <a:pPr marL="0" marR="0" algn="ctr">
              <a:spcBef>
                <a:spcPts val="0"/>
              </a:spcBef>
              <a:spcAft>
                <a:spcPts val="0"/>
              </a:spcAft>
            </a:pPr>
            <a:endParaRPr lang="en-US" sz="1200">
              <a:effectLst/>
              <a:latin typeface="Times New Roman" panose="02020603050405020304" pitchFamily="18" charset="0"/>
              <a:ea typeface="Times New Roman" panose="02020603050405020304" pitchFamily="18" charset="0"/>
            </a:endParaRPr>
          </a:p>
        </xdr:txBody>
      </xdr:sp>
      <xdr:sp macro="" textlink="">
        <xdr:nvSpPr>
          <xdr:cNvPr id="8" name="TextBox 8">
            <a:extLst>
              <a:ext uri="{FF2B5EF4-FFF2-40B4-BE49-F238E27FC236}">
                <a16:creationId xmlns:a16="http://schemas.microsoft.com/office/drawing/2014/main" id="{00000000-0008-0000-0E00-000008000000}"/>
              </a:ext>
            </a:extLst>
          </xdr:cNvPr>
          <xdr:cNvSpPr txBox="1">
            <a:spLocks noChangeArrowheads="1"/>
          </xdr:cNvSpPr>
        </xdr:nvSpPr>
        <xdr:spPr bwMode="auto">
          <a:xfrm>
            <a:off x="12294" y="6540"/>
            <a:ext cx="4184" cy="2882"/>
          </a:xfrm>
          <a:prstGeom prst="rect">
            <a:avLst/>
          </a:prstGeom>
          <a:noFill/>
          <a:ln w="9525">
            <a:noFill/>
            <a:miter lim="800000"/>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t" anchorCtr="0" upright="1">
            <a:noAutofit/>
          </a:bodyPr>
          <a:lstStyle/>
          <a:p>
            <a:pPr marL="0" marR="0">
              <a:spcBef>
                <a:spcPts val="0"/>
              </a:spcBef>
              <a:spcAft>
                <a:spcPts val="0"/>
              </a:spcAft>
            </a:pPr>
            <a:r>
              <a:rPr lang="en-US" sz="1350" kern="1200">
                <a:solidFill>
                  <a:srgbClr val="000000"/>
                </a:solidFill>
                <a:effectLst/>
                <a:latin typeface="Calibri" panose="020F0502020204030204" pitchFamily="34" charset="0"/>
                <a:ea typeface="Times New Roman" panose="02020603050405020304" pitchFamily="18" charset="0"/>
              </a:rPr>
              <a:t>Y</a:t>
            </a:r>
            <a:endParaRPr lang="en-US" sz="1200">
              <a:effectLst/>
              <a:latin typeface="Times New Roman" panose="02020603050405020304" pitchFamily="18" charset="0"/>
              <a:ea typeface="Times New Roman" panose="02020603050405020304" pitchFamily="18" charset="0"/>
            </a:endParaRPr>
          </a:p>
        </xdr:txBody>
      </xdr:sp>
      <xdr:sp macro="" textlink="">
        <xdr:nvSpPr>
          <xdr:cNvPr id="9" name="TextBox 2">
            <a:extLst>
              <a:ext uri="{FF2B5EF4-FFF2-40B4-BE49-F238E27FC236}">
                <a16:creationId xmlns:a16="http://schemas.microsoft.com/office/drawing/2014/main" id="{00000000-0008-0000-0E00-000009000000}"/>
              </a:ext>
            </a:extLst>
          </xdr:cNvPr>
          <xdr:cNvSpPr txBox="1">
            <a:spLocks noChangeArrowheads="1"/>
          </xdr:cNvSpPr>
        </xdr:nvSpPr>
        <xdr:spPr bwMode="auto">
          <a:xfrm>
            <a:off x="32821" y="6483"/>
            <a:ext cx="19281" cy="5659"/>
          </a:xfrm>
          <a:prstGeom prst="rect">
            <a:avLst/>
          </a:prstGeom>
          <a:noFill/>
          <a:ln w="9525">
            <a:noFill/>
            <a:miter lim="800000"/>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t" anchorCtr="0" upright="1">
            <a:noAutofit/>
          </a:bodyPr>
          <a:lstStyle/>
          <a:p>
            <a:pPr marL="0" marR="0">
              <a:spcBef>
                <a:spcPts val="0"/>
              </a:spcBef>
              <a:spcAft>
                <a:spcPts val="0"/>
              </a:spcAft>
            </a:pPr>
            <a:r>
              <a:rPr lang="en-US" sz="1100" kern="1200">
                <a:solidFill>
                  <a:srgbClr val="000000"/>
                </a:solidFill>
                <a:effectLst/>
                <a:latin typeface="Times New Roman" panose="02020603050405020304" pitchFamily="18" charset="0"/>
                <a:ea typeface="Times New Roman" panose="02020603050405020304" pitchFamily="18" charset="0"/>
              </a:rPr>
              <a:t>Angle = 0</a:t>
            </a:r>
            <a:r>
              <a:rPr lang="en-US" sz="1100" kern="1200">
                <a:solidFill>
                  <a:srgbClr val="000000"/>
                </a:solidFill>
                <a:effectLst/>
                <a:latin typeface="Calibri" panose="020F0502020204030204" pitchFamily="34" charset="0"/>
                <a:ea typeface="Times New Roman" panose="02020603050405020304" pitchFamily="18" charset="0"/>
              </a:rPr>
              <a:t> </a:t>
            </a:r>
            <a:r>
              <a:rPr lang="en-US" sz="1200" kern="1200">
                <a:solidFill>
                  <a:srgbClr val="000000"/>
                </a:solidFill>
                <a:effectLst/>
                <a:latin typeface="Calibri" panose="020F0502020204030204" pitchFamily="34" charset="0"/>
                <a:ea typeface="Times New Roman" panose="02020603050405020304" pitchFamily="18" charset="0"/>
              </a:rPr>
              <a:t>degrees</a:t>
            </a:r>
            <a:endParaRPr lang="en-US" sz="1200">
              <a:effectLst/>
              <a:latin typeface="Times New Roman" panose="02020603050405020304" pitchFamily="18" charset="0"/>
              <a:ea typeface="Times New Roman" panose="02020603050405020304" pitchFamily="18" charset="0"/>
            </a:endParaRPr>
          </a:p>
        </xdr:txBody>
      </xdr:sp>
    </xdr:grpSp>
    <xdr:clientData/>
  </xdr:twoCellAnchor>
  <xdr:twoCellAnchor>
    <xdr:from>
      <xdr:col>0</xdr:col>
      <xdr:colOff>601980</xdr:colOff>
      <xdr:row>0</xdr:row>
      <xdr:rowOff>121920</xdr:rowOff>
    </xdr:from>
    <xdr:to>
      <xdr:col>3</xdr:col>
      <xdr:colOff>601980</xdr:colOff>
      <xdr:row>2</xdr:row>
      <xdr:rowOff>7620</xdr:rowOff>
    </xdr:to>
    <xdr:sp macro="" textlink="">
      <xdr:nvSpPr>
        <xdr:cNvPr id="11" name="TextBox 10">
          <a:extLst>
            <a:ext uri="{FF2B5EF4-FFF2-40B4-BE49-F238E27FC236}">
              <a16:creationId xmlns:a16="http://schemas.microsoft.com/office/drawing/2014/main" id="{00000000-0008-0000-0E00-00000B000000}"/>
            </a:ext>
          </a:extLst>
        </xdr:cNvPr>
        <xdr:cNvSpPr txBox="1"/>
      </xdr:nvSpPr>
      <xdr:spPr>
        <a:xfrm>
          <a:off x="601980" y="121920"/>
          <a:ext cx="1828800" cy="25146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Non-Point (Fugitive) Source</a:t>
          </a:r>
        </a:p>
      </xdr:txBody>
    </xdr:sp>
    <xdr:clientData/>
  </xdr:twoCellAnchor>
  <xdr:twoCellAnchor>
    <xdr:from>
      <xdr:col>1</xdr:col>
      <xdr:colOff>15240</xdr:colOff>
      <xdr:row>21</xdr:row>
      <xdr:rowOff>129540</xdr:rowOff>
    </xdr:from>
    <xdr:to>
      <xdr:col>4</xdr:col>
      <xdr:colOff>15240</xdr:colOff>
      <xdr:row>23</xdr:row>
      <xdr:rowOff>15240</xdr:rowOff>
    </xdr:to>
    <xdr:sp macro="" textlink="">
      <xdr:nvSpPr>
        <xdr:cNvPr id="13" name="TextBox 12">
          <a:extLst>
            <a:ext uri="{FF2B5EF4-FFF2-40B4-BE49-F238E27FC236}">
              <a16:creationId xmlns:a16="http://schemas.microsoft.com/office/drawing/2014/main" id="{00000000-0008-0000-0E00-00000D000000}"/>
            </a:ext>
          </a:extLst>
        </xdr:cNvPr>
        <xdr:cNvSpPr txBox="1"/>
      </xdr:nvSpPr>
      <xdr:spPr>
        <a:xfrm>
          <a:off x="624840" y="3970020"/>
          <a:ext cx="1828800" cy="25146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Volume (Fugitive) Source</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6</xdr:row>
      <xdr:rowOff>134471</xdr:rowOff>
    </xdr:from>
    <xdr:to>
      <xdr:col>2</xdr:col>
      <xdr:colOff>884464</xdr:colOff>
      <xdr:row>25</xdr:row>
      <xdr:rowOff>20618</xdr:rowOff>
    </xdr:to>
    <xdr:grpSp>
      <xdr:nvGrpSpPr>
        <xdr:cNvPr id="4" name="Group 3">
          <a:extLst>
            <a:ext uri="{FF2B5EF4-FFF2-40B4-BE49-F238E27FC236}">
              <a16:creationId xmlns:a16="http://schemas.microsoft.com/office/drawing/2014/main" id="{1D3A3315-B075-43B9-8C28-C16AA77394DB}"/>
            </a:ext>
          </a:extLst>
        </xdr:cNvPr>
        <xdr:cNvGrpSpPr/>
      </xdr:nvGrpSpPr>
      <xdr:grpSpPr>
        <a:xfrm>
          <a:off x="0" y="3003177"/>
          <a:ext cx="4582405" cy="3505647"/>
          <a:chOff x="-4129" y="4684060"/>
          <a:chExt cx="4851347" cy="3505647"/>
        </a:xfrm>
      </xdr:grpSpPr>
      <xdr:pic>
        <xdr:nvPicPr>
          <xdr:cNvPr id="2" name="Picture 1">
            <a:extLst>
              <a:ext uri="{FF2B5EF4-FFF2-40B4-BE49-F238E27FC236}">
                <a16:creationId xmlns:a16="http://schemas.microsoft.com/office/drawing/2014/main" id="{E82B1B3A-6CC8-470B-9A2C-1FF6B3BD5837}"/>
              </a:ext>
            </a:extLst>
          </xdr:cNvPr>
          <xdr:cNvPicPr>
            <a:picLocks noChangeAspect="1"/>
          </xdr:cNvPicPr>
        </xdr:nvPicPr>
        <xdr:blipFill>
          <a:blip xmlns:r="http://schemas.openxmlformats.org/officeDocument/2006/relationships" r:embed="rId1"/>
          <a:stretch>
            <a:fillRect/>
          </a:stretch>
        </xdr:blipFill>
        <xdr:spPr>
          <a:xfrm>
            <a:off x="0" y="5042647"/>
            <a:ext cx="4846320" cy="3147060"/>
          </a:xfrm>
          <a:prstGeom prst="rect">
            <a:avLst/>
          </a:prstGeom>
          <a:ln>
            <a:solidFill>
              <a:schemeClr val="tx1"/>
            </a:solidFill>
          </a:ln>
        </xdr:spPr>
      </xdr:pic>
      <xdr:sp macro="" textlink="">
        <xdr:nvSpPr>
          <xdr:cNvPr id="3" name="TextBox 2">
            <a:extLst>
              <a:ext uri="{FF2B5EF4-FFF2-40B4-BE49-F238E27FC236}">
                <a16:creationId xmlns:a16="http://schemas.microsoft.com/office/drawing/2014/main" id="{9384F2B0-8844-4C0D-B173-CD4F89FB82F7}"/>
              </a:ext>
            </a:extLst>
          </xdr:cNvPr>
          <xdr:cNvSpPr txBox="1"/>
        </xdr:nvSpPr>
        <xdr:spPr>
          <a:xfrm>
            <a:off x="-4129" y="4684060"/>
            <a:ext cx="4851347" cy="347383"/>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Arial" panose="020B0604020202020204" pitchFamily="34" charset="0"/>
                <a:ea typeface="+mn-ea"/>
                <a:cs typeface="Arial" panose="020B0604020202020204" pitchFamily="34" charset="0"/>
              </a:rPr>
              <a:t>Figure 1. Depiction of Fugitive Area Source Parameters</a:t>
            </a:r>
            <a:endParaRPr lang="en-US" sz="1100">
              <a:solidFill>
                <a:schemeClr val="dk1"/>
              </a:solidFill>
              <a:effectLst/>
              <a:latin typeface="Arial" panose="020B0604020202020204" pitchFamily="34" charset="0"/>
              <a:ea typeface="+mn-ea"/>
              <a:cs typeface="Arial" panose="020B0604020202020204" pitchFamily="34" charset="0"/>
            </a:endParaRPr>
          </a:p>
          <a:p>
            <a:endParaRPr lang="en-US" sz="1100"/>
          </a:p>
        </xdr:txBody>
      </xdr:sp>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jcornelius@abccoke.com" TargetMode="External"/><Relationship Id="rId1" Type="http://schemas.openxmlformats.org/officeDocument/2006/relationships/hyperlink" Target="mailto:bjtunno@uss.com"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77.xml.rels><?xml version="1.0" encoding="UTF-8" standalone="yes"?>
<Relationships xmlns="http://schemas.openxmlformats.org/package/2006/relationships"><Relationship Id="rId1" Type="http://schemas.openxmlformats.org/officeDocument/2006/relationships/printerSettings" Target="../printerSettings/printerSettings77.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79.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86.xml.rels><?xml version="1.0" encoding="UTF-8" standalone="yes"?>
<Relationships xmlns="http://schemas.openxmlformats.org/package/2006/relationships"><Relationship Id="rId2" Type="http://schemas.openxmlformats.org/officeDocument/2006/relationships/printerSettings" Target="../printerSettings/printerSettings86.bin"/><Relationship Id="rId1" Type="http://schemas.openxmlformats.org/officeDocument/2006/relationships/hyperlink" Target="https://sor-scc-api.epa.gov/sccwebservices/sccsearch/" TargetMode="External"/></Relationships>
</file>

<file path=xl/worksheets/_rels/sheet87.xml.rels><?xml version="1.0" encoding="UTF-8" standalone="yes"?>
<Relationships xmlns="http://schemas.openxmlformats.org/package/2006/relationships"><Relationship Id="rId1" Type="http://schemas.openxmlformats.org/officeDocument/2006/relationships/printerSettings" Target="../printerSettings/printerSettings87.bin"/></Relationships>
</file>

<file path=xl/worksheets/_rels/sheet88.xml.rels><?xml version="1.0" encoding="UTF-8" standalone="yes"?>
<Relationships xmlns="http://schemas.openxmlformats.org/package/2006/relationships"><Relationship Id="rId1" Type="http://schemas.openxmlformats.org/officeDocument/2006/relationships/printerSettings" Target="../printerSettings/printerSettings8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dimension ref="B1:D24"/>
  <sheetViews>
    <sheetView workbookViewId="0">
      <selection activeCell="C29" sqref="C29"/>
    </sheetView>
  </sheetViews>
  <sheetFormatPr defaultColWidth="9.140625" defaultRowHeight="12.75" x14ac:dyDescent="0.2"/>
  <cols>
    <col min="1" max="1" width="9.140625" style="18"/>
    <col min="2" max="2" width="40.85546875" style="18" customWidth="1"/>
    <col min="3" max="3" width="52.5703125" style="18" customWidth="1"/>
    <col min="4" max="4" width="13.42578125" style="18" customWidth="1"/>
    <col min="5" max="16384" width="9.140625" style="18"/>
  </cols>
  <sheetData>
    <row r="1" spans="2:3" x14ac:dyDescent="0.2">
      <c r="B1" s="7" t="s">
        <v>1632</v>
      </c>
    </row>
    <row r="3" spans="2:3" ht="44.25" customHeight="1" x14ac:dyDescent="0.2">
      <c r="B3" s="440" t="s">
        <v>0</v>
      </c>
      <c r="C3" s="440"/>
    </row>
    <row r="4" spans="2:3" ht="118.5" customHeight="1" x14ac:dyDescent="0.2">
      <c r="B4" s="440" t="s">
        <v>1</v>
      </c>
      <c r="C4" s="440"/>
    </row>
    <row r="6" spans="2:3" x14ac:dyDescent="0.2">
      <c r="B6" s="103" t="s">
        <v>2</v>
      </c>
      <c r="C6" s="104"/>
    </row>
    <row r="7" spans="2:3" x14ac:dyDescent="0.2">
      <c r="B7" s="106" t="s">
        <v>3</v>
      </c>
      <c r="C7" s="107"/>
    </row>
    <row r="8" spans="2:3" x14ac:dyDescent="0.2">
      <c r="B8" s="112" t="s">
        <v>4</v>
      </c>
      <c r="C8" s="113"/>
    </row>
    <row r="9" spans="2:3" x14ac:dyDescent="0.2">
      <c r="B9" s="114" t="s">
        <v>5</v>
      </c>
      <c r="C9" s="115"/>
    </row>
    <row r="10" spans="2:3" x14ac:dyDescent="0.2">
      <c r="B10" s="116" t="s">
        <v>6</v>
      </c>
      <c r="C10" s="117"/>
    </row>
    <row r="11" spans="2:3" x14ac:dyDescent="0.2">
      <c r="B11" s="33" t="s">
        <v>7</v>
      </c>
    </row>
    <row r="12" spans="2:3" x14ac:dyDescent="0.2">
      <c r="B12" s="33" t="s">
        <v>8</v>
      </c>
    </row>
    <row r="13" spans="2:3" x14ac:dyDescent="0.2">
      <c r="B13" s="33" t="s">
        <v>9</v>
      </c>
    </row>
    <row r="14" spans="2:3" x14ac:dyDescent="0.2">
      <c r="B14" s="48" t="s">
        <v>10</v>
      </c>
    </row>
    <row r="16" spans="2:3" x14ac:dyDescent="0.2">
      <c r="B16" s="7" t="s">
        <v>11</v>
      </c>
    </row>
    <row r="17" spans="2:4" x14ac:dyDescent="0.2">
      <c r="B17" s="102"/>
      <c r="C17" s="63" t="s">
        <v>12</v>
      </c>
    </row>
    <row r="18" spans="2:4" ht="25.5" x14ac:dyDescent="0.2">
      <c r="B18" s="101"/>
      <c r="C18" s="66" t="s">
        <v>13</v>
      </c>
    </row>
    <row r="19" spans="2:4" x14ac:dyDescent="0.2">
      <c r="B19" s="105"/>
      <c r="C19" s="63" t="s">
        <v>14</v>
      </c>
    </row>
    <row r="20" spans="2:4" x14ac:dyDescent="0.2">
      <c r="B20" s="109"/>
      <c r="C20" s="63" t="s">
        <v>15</v>
      </c>
    </row>
    <row r="22" spans="2:4" x14ac:dyDescent="0.2">
      <c r="B22" s="7" t="s">
        <v>16</v>
      </c>
    </row>
    <row r="23" spans="2:4" x14ac:dyDescent="0.2">
      <c r="B23" s="333" t="s">
        <v>17</v>
      </c>
      <c r="C23" s="333" t="s">
        <v>18</v>
      </c>
      <c r="D23" s="333" t="s">
        <v>19</v>
      </c>
    </row>
    <row r="24" spans="2:4" x14ac:dyDescent="0.2">
      <c r="B24" s="67"/>
      <c r="C24" s="334" t="s">
        <v>20</v>
      </c>
      <c r="D24" s="63" t="s">
        <v>21</v>
      </c>
    </row>
  </sheetData>
  <mergeCells count="2">
    <mergeCell ref="B3:C3"/>
    <mergeCell ref="B4:C4"/>
  </mergeCells>
  <pageMargins left="0.7" right="0.7" top="0.75" bottom="0.75" header="0.3" footer="0.3"/>
  <pageSetup orientation="portrait"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9"/>
  </sheetPr>
  <dimension ref="A1:DB44"/>
  <sheetViews>
    <sheetView zoomScaleNormal="100" workbookViewId="0">
      <pane xSplit="3" ySplit="3" topLeftCell="D4" activePane="bottomRight" state="frozen"/>
      <selection pane="topRight" activeCell="B1" sqref="B1"/>
      <selection pane="bottomLeft" activeCell="A4" sqref="A4"/>
      <selection pane="bottomRight" activeCell="X20" sqref="X20"/>
    </sheetView>
  </sheetViews>
  <sheetFormatPr defaultColWidth="20" defaultRowHeight="12.75" x14ac:dyDescent="0.2"/>
  <cols>
    <col min="1" max="1" width="0.28515625" style="20" customWidth="1"/>
    <col min="2" max="2" width="35.28515625" style="48" hidden="1" customWidth="1"/>
    <col min="3" max="3" width="25.7109375" style="20" hidden="1" customWidth="1"/>
    <col min="4" max="4" width="26.28515625" style="20" customWidth="1"/>
    <col min="5" max="5" width="17.42578125" style="20" customWidth="1"/>
    <col min="6" max="6" width="23" style="20" hidden="1" customWidth="1"/>
    <col min="7" max="9" width="23.5703125" style="20" hidden="1" customWidth="1"/>
    <col min="10" max="10" width="38.140625" style="20" hidden="1" customWidth="1"/>
    <col min="11" max="11" width="21.42578125" style="20" hidden="1" customWidth="1"/>
    <col min="12" max="12" width="2.85546875" style="20" hidden="1" customWidth="1"/>
    <col min="13" max="15" width="26.5703125" style="20" hidden="1" customWidth="1"/>
    <col min="16" max="16" width="24.42578125" style="32" hidden="1" customWidth="1"/>
    <col min="17" max="17" width="25.85546875" style="32" hidden="1" customWidth="1"/>
    <col min="18" max="18" width="20" style="20" hidden="1" customWidth="1"/>
    <col min="19" max="19" width="14.85546875" style="20" customWidth="1"/>
    <col min="20" max="20" width="18.140625" style="48" customWidth="1"/>
    <col min="21" max="21" width="35.140625" style="20" customWidth="1"/>
    <col min="22" max="22" width="22.7109375" style="48" customWidth="1"/>
    <col min="23" max="23" width="13.85546875" style="20" customWidth="1"/>
    <col min="24" max="24" width="19" style="48" customWidth="1"/>
    <col min="25" max="25" width="14" style="20" customWidth="1"/>
    <col min="26" max="26" width="21" style="48" customWidth="1"/>
    <col min="27" max="27" width="19.85546875" style="20" customWidth="1"/>
    <col min="28" max="28" width="29.42578125" style="48" customWidth="1"/>
    <col min="29" max="29" width="28.5703125" style="20" customWidth="1"/>
    <col min="30" max="30" width="14.5703125" style="48" customWidth="1"/>
    <col min="31" max="31" width="13.42578125" style="20" customWidth="1"/>
    <col min="32" max="32" width="15.5703125" style="48" customWidth="1"/>
    <col min="33" max="33" width="15.7109375" style="20" customWidth="1"/>
    <col min="34" max="34" width="10.85546875" style="20" customWidth="1"/>
    <col min="35" max="35" width="17.85546875" style="20" customWidth="1"/>
    <col min="36" max="36" width="26.28515625" style="20" customWidth="1"/>
    <col min="37" max="37" width="35.140625" style="20" customWidth="1"/>
    <col min="38" max="38" width="21.140625" style="20" hidden="1" customWidth="1"/>
    <col min="39" max="39" width="18.28515625" style="48" hidden="1" customWidth="1"/>
    <col min="40" max="40" width="10" style="20" hidden="1" customWidth="1"/>
    <col min="41" max="41" width="11" style="48" hidden="1" customWidth="1"/>
    <col min="42" max="42" width="10.85546875" style="20" hidden="1" customWidth="1"/>
    <col min="43" max="43" width="15.42578125" style="48" hidden="1" customWidth="1"/>
    <col min="44" max="44" width="23.7109375" style="20" hidden="1" customWidth="1"/>
    <col min="45" max="45" width="20" style="48" hidden="1" customWidth="1"/>
    <col min="46" max="46" width="20" style="20" hidden="1" customWidth="1"/>
    <col min="47" max="47" width="20" style="48" hidden="1" customWidth="1"/>
    <col min="48" max="48" width="20" style="20" hidden="1" customWidth="1"/>
    <col min="49" max="49" width="20" style="48" hidden="1" customWidth="1"/>
    <col min="50" max="50" width="13.140625" style="20" hidden="1" customWidth="1"/>
    <col min="51" max="51" width="16.140625" style="48" hidden="1" customWidth="1"/>
    <col min="52" max="52" width="16.85546875" style="20" customWidth="1"/>
    <col min="53" max="53" width="13.85546875" style="48" customWidth="1"/>
    <col min="54" max="54" width="14.28515625" style="20" customWidth="1"/>
    <col min="55" max="55" width="13.28515625" style="20" customWidth="1"/>
    <col min="56" max="56" width="19.5703125" style="20" customWidth="1"/>
    <col min="57" max="57" width="20.85546875" style="20" customWidth="1"/>
    <col min="58" max="58" width="18.28515625" style="20" customWidth="1"/>
    <col min="59" max="59" width="25.28515625" style="32" customWidth="1"/>
    <col min="60" max="60" width="28.7109375" style="32" customWidth="1"/>
    <col min="61" max="61" width="32.7109375" style="20" customWidth="1"/>
    <col min="62" max="62" width="17.7109375" style="20" customWidth="1"/>
    <col min="63" max="63" width="22.5703125" style="20" customWidth="1"/>
    <col min="64" max="64" width="25.140625" style="20" customWidth="1"/>
    <col min="65" max="65" width="34.7109375" style="20" customWidth="1"/>
    <col min="66" max="66" width="31.42578125" style="32" customWidth="1"/>
    <col min="67" max="67" width="29" style="32" customWidth="1"/>
    <col min="68" max="73" width="20" style="20" customWidth="1"/>
    <col min="74" max="74" width="31.5703125" style="32" customWidth="1"/>
    <col min="75" max="75" width="30" style="32" customWidth="1"/>
    <col min="76" max="76" width="20" style="20" customWidth="1"/>
    <col min="77" max="77" width="45.5703125" style="20" customWidth="1"/>
    <col min="78" max="84" width="20" style="20" customWidth="1"/>
    <col min="85" max="85" width="34" style="20" customWidth="1"/>
    <col min="86" max="86" width="20" style="20"/>
    <col min="87" max="87" width="20" style="48"/>
    <col min="88" max="88" width="20" style="20"/>
    <col min="89" max="89" width="20" style="48"/>
    <col min="90" max="90" width="20" style="20"/>
    <col min="91" max="91" width="20" style="48"/>
    <col min="92" max="92" width="20" style="20"/>
    <col min="93" max="93" width="20" style="48"/>
    <col min="94" max="94" width="20" style="20"/>
    <col min="95" max="95" width="20" style="48"/>
    <col min="96" max="96" width="20" style="20"/>
    <col min="97" max="97" width="20" style="48"/>
    <col min="98" max="98" width="20" style="20"/>
    <col min="99" max="99" width="20" style="48"/>
    <col min="100" max="100" width="20" style="20"/>
    <col min="101" max="101" width="20" style="48"/>
    <col min="102" max="102" width="20" style="20"/>
    <col min="103" max="103" width="70.5703125" style="48" customWidth="1"/>
    <col min="104" max="104" width="44" style="20" customWidth="1"/>
    <col min="105" max="105" width="45.42578125" style="20" customWidth="1"/>
    <col min="106" max="106" width="49.5703125" style="20" customWidth="1"/>
    <col min="107" max="16384" width="20" style="18"/>
  </cols>
  <sheetData>
    <row r="1" spans="1:106" ht="13.5" thickBot="1" x14ac:dyDescent="0.25">
      <c r="A1" s="12" t="s">
        <v>189</v>
      </c>
      <c r="C1" s="48"/>
      <c r="D1" s="48"/>
      <c r="E1" s="48"/>
      <c r="F1" s="48"/>
      <c r="G1" s="48"/>
      <c r="H1" s="48"/>
      <c r="I1" s="48"/>
      <c r="J1" s="48"/>
      <c r="K1" s="48"/>
      <c r="L1" s="48"/>
      <c r="M1" s="48"/>
      <c r="N1" s="48"/>
      <c r="O1" s="48"/>
      <c r="R1" s="48"/>
      <c r="S1" s="48"/>
      <c r="U1" s="48"/>
      <c r="W1" s="48"/>
      <c r="Y1" s="48"/>
      <c r="AA1" s="48"/>
      <c r="AC1" s="48"/>
      <c r="AE1" s="48"/>
      <c r="AG1" s="48"/>
      <c r="AH1" s="48"/>
      <c r="AI1" s="48"/>
      <c r="AJ1" s="48"/>
      <c r="AK1" s="48"/>
      <c r="AL1" s="48"/>
      <c r="AN1" s="48"/>
      <c r="AP1" s="48"/>
      <c r="AR1" s="48"/>
      <c r="AT1" s="48"/>
      <c r="AV1" s="48"/>
      <c r="AX1" s="48"/>
      <c r="AZ1" s="48"/>
      <c r="BB1" s="48"/>
      <c r="BC1" s="48"/>
      <c r="BD1" s="48"/>
      <c r="BE1" s="12" t="s">
        <v>190</v>
      </c>
      <c r="BF1" s="48"/>
      <c r="BI1" s="48"/>
      <c r="BJ1" s="48"/>
      <c r="BK1" s="48"/>
      <c r="BL1" s="48"/>
      <c r="BM1" s="48"/>
      <c r="BP1" s="48"/>
      <c r="BQ1" s="48"/>
      <c r="BR1" s="48"/>
      <c r="BS1" s="48"/>
      <c r="BT1" s="48"/>
      <c r="BU1" s="48"/>
      <c r="BX1" s="48"/>
      <c r="BY1" s="48"/>
      <c r="BZ1" s="48"/>
      <c r="CA1" s="48"/>
      <c r="CB1" s="48"/>
      <c r="CC1" s="48"/>
      <c r="CD1" s="48"/>
      <c r="CE1" s="48"/>
      <c r="CF1" s="48"/>
      <c r="CG1" s="48"/>
      <c r="CH1" s="12" t="s">
        <v>191</v>
      </c>
      <c r="CI1" s="12"/>
      <c r="CJ1" s="48"/>
      <c r="CL1" s="48"/>
      <c r="CN1" s="48"/>
      <c r="CP1" s="48"/>
      <c r="CR1" s="48"/>
      <c r="CT1" s="48"/>
      <c r="CV1" s="48"/>
      <c r="CX1" s="48"/>
      <c r="CZ1" s="48"/>
      <c r="DA1" s="48"/>
      <c r="DB1" s="48"/>
    </row>
    <row r="2" spans="1:106" s="21" customFormat="1" ht="15" customHeight="1" x14ac:dyDescent="0.2">
      <c r="A2" s="446" t="s">
        <v>17</v>
      </c>
      <c r="B2" s="448" t="s">
        <v>18</v>
      </c>
      <c r="C2" s="314" t="s">
        <v>192</v>
      </c>
      <c r="D2" s="470" t="s">
        <v>193</v>
      </c>
      <c r="E2" s="470"/>
      <c r="F2" s="470"/>
      <c r="G2" s="470"/>
      <c r="H2" s="470"/>
      <c r="I2" s="470"/>
      <c r="J2" s="470"/>
      <c r="K2" s="454" t="s">
        <v>194</v>
      </c>
      <c r="L2" s="458" t="s">
        <v>195</v>
      </c>
      <c r="M2" s="458"/>
      <c r="N2" s="458"/>
      <c r="O2" s="458"/>
      <c r="P2" s="458"/>
      <c r="Q2" s="458"/>
      <c r="R2" s="458"/>
      <c r="S2" s="458"/>
      <c r="T2" s="458"/>
      <c r="U2" s="458"/>
      <c r="V2" s="458"/>
      <c r="W2" s="458"/>
      <c r="X2" s="458"/>
      <c r="Y2" s="458"/>
      <c r="Z2" s="458"/>
      <c r="AA2" s="458"/>
      <c r="AB2" s="458"/>
      <c r="AC2" s="458"/>
      <c r="AD2" s="458"/>
      <c r="AE2" s="458"/>
      <c r="AF2" s="458"/>
      <c r="AG2" s="458"/>
      <c r="AH2" s="458"/>
      <c r="AI2" s="458"/>
      <c r="AJ2" s="458"/>
      <c r="AK2" s="458" t="s">
        <v>196</v>
      </c>
      <c r="AL2" s="458"/>
      <c r="AM2" s="458"/>
      <c r="AN2" s="458"/>
      <c r="AO2" s="458"/>
      <c r="AP2" s="458"/>
      <c r="AQ2" s="458"/>
      <c r="AR2" s="458"/>
      <c r="AS2" s="458"/>
      <c r="AT2" s="458"/>
      <c r="AU2" s="458"/>
      <c r="AV2" s="458"/>
      <c r="AW2" s="458"/>
      <c r="AX2" s="458"/>
      <c r="AY2" s="458"/>
      <c r="AZ2" s="458"/>
      <c r="BA2" s="458"/>
      <c r="BB2" s="458"/>
      <c r="BC2" s="458"/>
      <c r="BD2" s="458"/>
      <c r="BE2" s="454" t="s">
        <v>197</v>
      </c>
      <c r="BF2" s="454" t="s">
        <v>198</v>
      </c>
      <c r="BG2" s="458" t="s">
        <v>199</v>
      </c>
      <c r="BH2" s="458"/>
      <c r="BI2" s="458"/>
      <c r="BJ2" s="458"/>
      <c r="BK2" s="458"/>
      <c r="BL2" s="458"/>
      <c r="BM2" s="458"/>
      <c r="BN2" s="470" t="s">
        <v>200</v>
      </c>
      <c r="BO2" s="470"/>
      <c r="BP2" s="470"/>
      <c r="BQ2" s="470"/>
      <c r="BR2" s="470"/>
      <c r="BS2" s="470"/>
      <c r="BT2" s="470"/>
      <c r="BU2" s="470"/>
      <c r="BV2" s="470" t="s">
        <v>201</v>
      </c>
      <c r="BW2" s="470"/>
      <c r="BX2" s="470"/>
      <c r="BY2" s="470"/>
      <c r="BZ2" s="470" t="s">
        <v>202</v>
      </c>
      <c r="CA2" s="470"/>
      <c r="CB2" s="470"/>
      <c r="CC2" s="470"/>
      <c r="CD2" s="470"/>
      <c r="CE2" s="470"/>
      <c r="CF2" s="470"/>
      <c r="CG2" s="470"/>
      <c r="CH2" s="470" t="s">
        <v>203</v>
      </c>
      <c r="CI2" s="470"/>
      <c r="CJ2" s="470"/>
      <c r="CK2" s="470"/>
      <c r="CL2" s="470"/>
      <c r="CM2" s="470"/>
      <c r="CN2" s="470"/>
      <c r="CO2" s="470"/>
      <c r="CP2" s="470" t="s">
        <v>204</v>
      </c>
      <c r="CQ2" s="470"/>
      <c r="CR2" s="470"/>
      <c r="CS2" s="470"/>
      <c r="CT2" s="470"/>
      <c r="CU2" s="470"/>
      <c r="CV2" s="470"/>
      <c r="CW2" s="470"/>
      <c r="CX2" s="454" t="s">
        <v>205</v>
      </c>
      <c r="CY2" s="454" t="s">
        <v>206</v>
      </c>
      <c r="CZ2" s="470" t="s">
        <v>207</v>
      </c>
      <c r="DA2" s="470"/>
      <c r="DB2" s="455" t="s">
        <v>208</v>
      </c>
    </row>
    <row r="3" spans="1:106" s="31" customFormat="1" ht="234.75" customHeight="1" thickBot="1" x14ac:dyDescent="0.25">
      <c r="A3" s="447"/>
      <c r="B3" s="449"/>
      <c r="C3" s="311" t="s">
        <v>135</v>
      </c>
      <c r="D3" s="315" t="s">
        <v>209</v>
      </c>
      <c r="E3" s="315" t="s">
        <v>210</v>
      </c>
      <c r="F3" s="315" t="s">
        <v>211</v>
      </c>
      <c r="G3" s="315" t="s">
        <v>212</v>
      </c>
      <c r="H3" s="315" t="s">
        <v>213</v>
      </c>
      <c r="I3" s="315" t="s">
        <v>214</v>
      </c>
      <c r="J3" s="315" t="s">
        <v>215</v>
      </c>
      <c r="K3" s="469"/>
      <c r="L3" s="315" t="s">
        <v>216</v>
      </c>
      <c r="M3" s="315" t="s">
        <v>217</v>
      </c>
      <c r="N3" s="315" t="s">
        <v>218</v>
      </c>
      <c r="O3" s="315" t="s">
        <v>219</v>
      </c>
      <c r="P3" s="73" t="s">
        <v>220</v>
      </c>
      <c r="Q3" s="73" t="s">
        <v>221</v>
      </c>
      <c r="R3" s="315" t="s">
        <v>222</v>
      </c>
      <c r="S3" s="315" t="s">
        <v>223</v>
      </c>
      <c r="T3" s="315" t="s">
        <v>224</v>
      </c>
      <c r="U3" s="315" t="s">
        <v>225</v>
      </c>
      <c r="V3" s="315" t="s">
        <v>226</v>
      </c>
      <c r="W3" s="315" t="s">
        <v>227</v>
      </c>
      <c r="X3" s="315" t="s">
        <v>228</v>
      </c>
      <c r="Y3" s="315" t="s">
        <v>229</v>
      </c>
      <c r="Z3" s="315" t="s">
        <v>230</v>
      </c>
      <c r="AA3" s="315" t="s">
        <v>231</v>
      </c>
      <c r="AB3" s="315" t="s">
        <v>232</v>
      </c>
      <c r="AC3" s="315" t="s">
        <v>233</v>
      </c>
      <c r="AD3" s="315" t="s">
        <v>234</v>
      </c>
      <c r="AE3" s="315" t="s">
        <v>235</v>
      </c>
      <c r="AF3" s="315" t="s">
        <v>236</v>
      </c>
      <c r="AG3" s="315" t="s">
        <v>237</v>
      </c>
      <c r="AH3" s="315" t="s">
        <v>238</v>
      </c>
      <c r="AI3" s="315" t="s">
        <v>239</v>
      </c>
      <c r="AJ3" s="315" t="s">
        <v>240</v>
      </c>
      <c r="AK3" s="315" t="s">
        <v>241</v>
      </c>
      <c r="AL3" s="315" t="s">
        <v>242</v>
      </c>
      <c r="AM3" s="315" t="s">
        <v>243</v>
      </c>
      <c r="AN3" s="315" t="s">
        <v>244</v>
      </c>
      <c r="AO3" s="315" t="s">
        <v>245</v>
      </c>
      <c r="AP3" s="315" t="s">
        <v>246</v>
      </c>
      <c r="AQ3" s="315" t="s">
        <v>247</v>
      </c>
      <c r="AR3" s="315" t="s">
        <v>248</v>
      </c>
      <c r="AS3" s="315" t="s">
        <v>249</v>
      </c>
      <c r="AT3" s="315" t="s">
        <v>250</v>
      </c>
      <c r="AU3" s="315" t="s">
        <v>251</v>
      </c>
      <c r="AV3" s="315" t="s">
        <v>252</v>
      </c>
      <c r="AW3" s="315" t="s">
        <v>253</v>
      </c>
      <c r="AX3" s="315" t="s">
        <v>254</v>
      </c>
      <c r="AY3" s="315" t="s">
        <v>255</v>
      </c>
      <c r="AZ3" s="315" t="s">
        <v>256</v>
      </c>
      <c r="BA3" s="315" t="s">
        <v>257</v>
      </c>
      <c r="BB3" s="315" t="s">
        <v>258</v>
      </c>
      <c r="BC3" s="315" t="s">
        <v>259</v>
      </c>
      <c r="BD3" s="315" t="s">
        <v>260</v>
      </c>
      <c r="BE3" s="469"/>
      <c r="BF3" s="469"/>
      <c r="BG3" s="73" t="s">
        <v>261</v>
      </c>
      <c r="BH3" s="73" t="s">
        <v>262</v>
      </c>
      <c r="BI3" s="315" t="s">
        <v>263</v>
      </c>
      <c r="BJ3" s="315" t="s">
        <v>264</v>
      </c>
      <c r="BK3" s="315" t="s">
        <v>265</v>
      </c>
      <c r="BL3" s="315" t="s">
        <v>266</v>
      </c>
      <c r="BM3" s="315" t="s">
        <v>267</v>
      </c>
      <c r="BN3" s="73" t="s">
        <v>268</v>
      </c>
      <c r="BO3" s="73" t="s">
        <v>269</v>
      </c>
      <c r="BP3" s="315" t="s">
        <v>270</v>
      </c>
      <c r="BQ3" s="315" t="s">
        <v>271</v>
      </c>
      <c r="BR3" s="315" t="s">
        <v>272</v>
      </c>
      <c r="BS3" s="315" t="s">
        <v>273</v>
      </c>
      <c r="BT3" s="315" t="s">
        <v>274</v>
      </c>
      <c r="BU3" s="315" t="s">
        <v>275</v>
      </c>
      <c r="BV3" s="73" t="s">
        <v>276</v>
      </c>
      <c r="BW3" s="73" t="s">
        <v>277</v>
      </c>
      <c r="BX3" s="315" t="s">
        <v>278</v>
      </c>
      <c r="BY3" s="315" t="s">
        <v>279</v>
      </c>
      <c r="BZ3" s="315" t="s">
        <v>280</v>
      </c>
      <c r="CA3" s="315" t="s">
        <v>281</v>
      </c>
      <c r="CB3" s="315" t="s">
        <v>282</v>
      </c>
      <c r="CC3" s="315" t="s">
        <v>283</v>
      </c>
      <c r="CD3" s="315" t="s">
        <v>284</v>
      </c>
      <c r="CE3" s="315" t="s">
        <v>285</v>
      </c>
      <c r="CF3" s="315" t="s">
        <v>286</v>
      </c>
      <c r="CG3" s="315" t="s">
        <v>287</v>
      </c>
      <c r="CH3" s="312" t="s">
        <v>288</v>
      </c>
      <c r="CI3" s="312" t="s">
        <v>289</v>
      </c>
      <c r="CJ3" s="312" t="s">
        <v>290</v>
      </c>
      <c r="CK3" s="312" t="s">
        <v>291</v>
      </c>
      <c r="CL3" s="312" t="s">
        <v>292</v>
      </c>
      <c r="CM3" s="312" t="s">
        <v>293</v>
      </c>
      <c r="CN3" s="312" t="s">
        <v>294</v>
      </c>
      <c r="CO3" s="312" t="s">
        <v>295</v>
      </c>
      <c r="CP3" s="312" t="s">
        <v>288</v>
      </c>
      <c r="CQ3" s="312" t="s">
        <v>289</v>
      </c>
      <c r="CR3" s="312" t="s">
        <v>290</v>
      </c>
      <c r="CS3" s="312" t="s">
        <v>291</v>
      </c>
      <c r="CT3" s="312" t="s">
        <v>292</v>
      </c>
      <c r="CU3" s="312" t="s">
        <v>293</v>
      </c>
      <c r="CV3" s="312" t="s">
        <v>294</v>
      </c>
      <c r="CW3" s="312" t="s">
        <v>295</v>
      </c>
      <c r="CX3" s="469"/>
      <c r="CY3" s="469"/>
      <c r="CZ3" s="315" t="s">
        <v>296</v>
      </c>
      <c r="DA3" s="315" t="s">
        <v>297</v>
      </c>
      <c r="DB3" s="471"/>
    </row>
    <row r="4" spans="1:106" s="52" customFormat="1" ht="15" x14ac:dyDescent="0.25">
      <c r="A4" s="360" t="s">
        <v>1705</v>
      </c>
      <c r="B4" s="43" t="s">
        <v>20</v>
      </c>
      <c r="C4" s="50" t="s">
        <v>1634</v>
      </c>
      <c r="D4" s="50" t="s">
        <v>1690</v>
      </c>
      <c r="E4" s="362" t="s">
        <v>1707</v>
      </c>
      <c r="F4" s="50" t="s">
        <v>71</v>
      </c>
      <c r="G4" s="50" t="s">
        <v>71</v>
      </c>
      <c r="H4" s="50" t="s">
        <v>71</v>
      </c>
      <c r="I4" s="50" t="s">
        <v>71</v>
      </c>
      <c r="J4" s="50" t="s">
        <v>1700</v>
      </c>
      <c r="K4" s="50" t="s">
        <v>1689</v>
      </c>
      <c r="L4" s="50" t="s">
        <v>1690</v>
      </c>
      <c r="M4" s="362" t="s">
        <v>1707</v>
      </c>
      <c r="N4" s="50" t="s">
        <v>71</v>
      </c>
      <c r="O4" s="50" t="s">
        <v>71</v>
      </c>
      <c r="P4" s="357">
        <v>33.582138</v>
      </c>
      <c r="Q4" s="357">
        <v>-86.780300999999994</v>
      </c>
      <c r="R4" s="50">
        <v>78</v>
      </c>
      <c r="S4" s="70" t="s">
        <v>2307</v>
      </c>
      <c r="T4" s="70" t="s">
        <v>71</v>
      </c>
      <c r="U4" s="70">
        <v>782925</v>
      </c>
      <c r="V4" s="70" t="s">
        <v>71</v>
      </c>
      <c r="W4" s="50" t="s">
        <v>1738</v>
      </c>
      <c r="X4" s="50" t="s">
        <v>1738</v>
      </c>
      <c r="Y4" s="70">
        <v>341640</v>
      </c>
      <c r="Z4" s="70">
        <v>341640</v>
      </c>
      <c r="AA4" s="50">
        <v>20.7</v>
      </c>
      <c r="AB4" s="50">
        <v>20.7</v>
      </c>
      <c r="AC4" s="70">
        <v>589329</v>
      </c>
      <c r="AD4" s="70">
        <v>589329</v>
      </c>
      <c r="AE4" s="70">
        <v>589329</v>
      </c>
      <c r="AF4" s="70">
        <v>589329</v>
      </c>
      <c r="AG4" s="50" t="s">
        <v>1706</v>
      </c>
      <c r="AH4" s="50">
        <v>1968</v>
      </c>
      <c r="AI4" s="50" t="s">
        <v>71</v>
      </c>
      <c r="AJ4" s="345" t="s">
        <v>317</v>
      </c>
      <c r="AK4" s="362" t="s">
        <v>1707</v>
      </c>
      <c r="AL4" s="70">
        <v>589329</v>
      </c>
      <c r="AM4" s="70">
        <v>589329</v>
      </c>
      <c r="AN4" s="70">
        <v>589329</v>
      </c>
      <c r="AO4" s="70">
        <v>589329</v>
      </c>
      <c r="AP4" s="70">
        <v>589329</v>
      </c>
      <c r="AQ4" s="70">
        <v>589329</v>
      </c>
      <c r="AR4" s="70">
        <v>589329</v>
      </c>
      <c r="AS4" s="70">
        <v>846982.5</v>
      </c>
      <c r="AT4" s="71">
        <v>386136</v>
      </c>
      <c r="AU4" s="71">
        <v>443232</v>
      </c>
      <c r="AV4" s="71">
        <v>360555</v>
      </c>
      <c r="AW4" s="71">
        <v>426166</v>
      </c>
      <c r="AX4" s="71">
        <v>326072</v>
      </c>
      <c r="AY4" s="71">
        <v>427320</v>
      </c>
      <c r="AZ4" s="71">
        <v>326072</v>
      </c>
      <c r="BA4" s="71">
        <v>377606</v>
      </c>
      <c r="BB4" s="50">
        <v>1968</v>
      </c>
      <c r="BC4" s="50" t="s">
        <v>71</v>
      </c>
      <c r="BD4" s="50" t="s">
        <v>71</v>
      </c>
      <c r="BE4" s="50" t="s">
        <v>1741</v>
      </c>
      <c r="BF4" s="50" t="s">
        <v>1769</v>
      </c>
      <c r="BG4" s="69"/>
      <c r="BH4" s="69"/>
      <c r="BI4" s="72"/>
      <c r="BJ4" s="72"/>
      <c r="BK4" s="72"/>
      <c r="BL4" s="72"/>
      <c r="BM4" s="50"/>
      <c r="BN4" s="69">
        <v>33.584440000000001</v>
      </c>
      <c r="BO4" s="69">
        <v>-86.780429999999996</v>
      </c>
      <c r="BP4" s="50" t="s">
        <v>2236</v>
      </c>
      <c r="BQ4" s="50" t="s">
        <v>2219</v>
      </c>
      <c r="BR4" s="50">
        <v>16</v>
      </c>
      <c r="BS4" s="50"/>
      <c r="BT4" s="50"/>
      <c r="BU4" s="50"/>
      <c r="BV4" s="69">
        <v>33.581884000000002</v>
      </c>
      <c r="BW4" s="69">
        <v>-86.578114099999993</v>
      </c>
      <c r="BX4" s="50"/>
      <c r="BY4" s="50"/>
      <c r="BZ4" s="50"/>
      <c r="CA4" s="50"/>
      <c r="CB4" s="50"/>
      <c r="CC4" s="50"/>
      <c r="CD4" s="50"/>
      <c r="CE4" s="50"/>
      <c r="CF4" s="50"/>
      <c r="CG4" s="50"/>
      <c r="CH4" s="70">
        <v>589329</v>
      </c>
      <c r="CI4" s="50"/>
      <c r="CJ4" s="70">
        <v>589329</v>
      </c>
      <c r="CK4" s="50"/>
      <c r="CL4" s="70">
        <v>589329</v>
      </c>
      <c r="CM4" s="50"/>
      <c r="CN4" s="50" t="s">
        <v>1717</v>
      </c>
      <c r="CO4" s="50"/>
      <c r="CP4" s="70">
        <v>355728</v>
      </c>
      <c r="CQ4" s="50"/>
      <c r="CR4" s="70">
        <v>328805</v>
      </c>
      <c r="CS4" s="50"/>
      <c r="CT4" s="70">
        <v>285947</v>
      </c>
      <c r="CU4" s="50"/>
      <c r="CV4" s="50" t="s">
        <v>1717</v>
      </c>
      <c r="CW4" s="50"/>
      <c r="CX4" s="50">
        <v>1968</v>
      </c>
      <c r="CY4" s="50" t="s">
        <v>1946</v>
      </c>
      <c r="CZ4" s="50" t="s">
        <v>2323</v>
      </c>
      <c r="DA4" s="50" t="s">
        <v>1793</v>
      </c>
      <c r="DB4" s="51"/>
    </row>
    <row r="5" spans="1:106" ht="15" x14ac:dyDescent="0.25">
      <c r="A5" s="360" t="s">
        <v>1705</v>
      </c>
      <c r="B5" s="43" t="s">
        <v>20</v>
      </c>
      <c r="C5" s="50" t="s">
        <v>1634</v>
      </c>
      <c r="D5" s="20" t="s">
        <v>1691</v>
      </c>
      <c r="E5" s="363" t="s">
        <v>1708</v>
      </c>
      <c r="F5" s="50" t="s">
        <v>71</v>
      </c>
      <c r="G5" s="50" t="s">
        <v>71</v>
      </c>
      <c r="H5" s="50" t="s">
        <v>71</v>
      </c>
      <c r="I5" s="50" t="s">
        <v>71</v>
      </c>
      <c r="J5" s="20" t="s">
        <v>1701</v>
      </c>
      <c r="K5" s="50" t="s">
        <v>1689</v>
      </c>
      <c r="L5" s="48" t="s">
        <v>1691</v>
      </c>
      <c r="M5" s="363" t="s">
        <v>1708</v>
      </c>
      <c r="N5" s="50" t="s">
        <v>71</v>
      </c>
      <c r="O5" s="50" t="s">
        <v>71</v>
      </c>
      <c r="P5" s="358">
        <v>33.584710999999999</v>
      </c>
      <c r="Q5" s="358">
        <v>-86.780345999999994</v>
      </c>
      <c r="R5" s="20">
        <v>25</v>
      </c>
      <c r="S5" s="361" t="s">
        <v>1715</v>
      </c>
      <c r="T5" s="70" t="s">
        <v>71</v>
      </c>
      <c r="U5" s="361">
        <v>155125</v>
      </c>
      <c r="V5" s="70" t="s">
        <v>71</v>
      </c>
      <c r="W5" s="20" t="s">
        <v>1739</v>
      </c>
      <c r="X5" s="48" t="s">
        <v>1739</v>
      </c>
      <c r="Y5" s="361">
        <v>30747.599999999999</v>
      </c>
      <c r="Z5" s="361">
        <v>30747.599999999999</v>
      </c>
      <c r="AA5" s="20">
        <v>12.7</v>
      </c>
      <c r="AB5" s="48">
        <v>12.7</v>
      </c>
      <c r="AC5" s="361">
        <v>115887</v>
      </c>
      <c r="AD5" s="361">
        <v>115887</v>
      </c>
      <c r="AE5" s="361">
        <v>115887</v>
      </c>
      <c r="AF5" s="361">
        <v>115887</v>
      </c>
      <c r="AG5" s="20" t="s">
        <v>1706</v>
      </c>
      <c r="AH5" s="20">
        <v>1947</v>
      </c>
      <c r="AI5" s="50" t="s">
        <v>71</v>
      </c>
      <c r="AJ5" s="345" t="s">
        <v>323</v>
      </c>
      <c r="AK5" s="363" t="s">
        <v>1708</v>
      </c>
      <c r="AL5" s="425">
        <v>115887.5</v>
      </c>
      <c r="AM5" s="425">
        <v>115887.5</v>
      </c>
      <c r="AN5" s="425">
        <v>115887.5</v>
      </c>
      <c r="AO5" s="425">
        <v>115887.5</v>
      </c>
      <c r="AP5" s="425">
        <v>115887.5</v>
      </c>
      <c r="AQ5" s="425">
        <v>115887.5</v>
      </c>
      <c r="AR5" s="425">
        <v>115887.5</v>
      </c>
      <c r="AS5" s="48">
        <v>155125</v>
      </c>
      <c r="AT5" s="20">
        <v>65512</v>
      </c>
      <c r="AU5" s="48">
        <v>76773</v>
      </c>
      <c r="AV5" s="20">
        <v>71773</v>
      </c>
      <c r="AW5" s="48">
        <v>77238</v>
      </c>
      <c r="AX5" s="361">
        <v>95056.2</v>
      </c>
      <c r="AY5" s="48">
        <v>77126.5</v>
      </c>
      <c r="AZ5" s="361">
        <v>95056</v>
      </c>
      <c r="BA5" s="425">
        <v>68560.5</v>
      </c>
      <c r="BB5" s="20">
        <v>1947</v>
      </c>
      <c r="BC5" s="20" t="s">
        <v>71</v>
      </c>
      <c r="BD5" s="50" t="s">
        <v>71</v>
      </c>
      <c r="BE5" s="20" t="s">
        <v>1741</v>
      </c>
      <c r="BF5" s="20" t="s">
        <v>1769</v>
      </c>
      <c r="BN5" s="32">
        <v>33.584560000000003</v>
      </c>
      <c r="BO5" s="32">
        <v>-86.780429999999996</v>
      </c>
      <c r="BP5" s="20" t="s">
        <v>2237</v>
      </c>
      <c r="BQ5" s="20" t="s">
        <v>2238</v>
      </c>
      <c r="BR5" s="20">
        <v>13</v>
      </c>
      <c r="BV5" s="32">
        <v>33.584691999999997</v>
      </c>
      <c r="BW5" s="32">
        <v>-86.780343999999999</v>
      </c>
      <c r="CH5" s="361">
        <v>115887</v>
      </c>
      <c r="CJ5" s="361">
        <v>115887</v>
      </c>
      <c r="CL5" s="361">
        <v>115887</v>
      </c>
      <c r="CP5" s="361">
        <v>70269</v>
      </c>
      <c r="CR5" s="361">
        <v>76340</v>
      </c>
      <c r="CT5" s="361">
        <v>97222</v>
      </c>
      <c r="CV5" s="50"/>
      <c r="CX5" s="20">
        <v>1941</v>
      </c>
    </row>
    <row r="6" spans="1:106" ht="19.5" customHeight="1" x14ac:dyDescent="0.25">
      <c r="A6" s="360" t="s">
        <v>1705</v>
      </c>
      <c r="B6" s="43" t="s">
        <v>20</v>
      </c>
      <c r="C6" s="50" t="s">
        <v>1634</v>
      </c>
      <c r="D6" s="356" t="s">
        <v>1692</v>
      </c>
      <c r="E6" s="364" t="s">
        <v>1711</v>
      </c>
      <c r="F6" s="50" t="s">
        <v>71</v>
      </c>
      <c r="G6" s="50" t="s">
        <v>71</v>
      </c>
      <c r="H6" s="50" t="s">
        <v>71</v>
      </c>
      <c r="I6" s="50" t="s">
        <v>71</v>
      </c>
      <c r="J6" s="359" t="s">
        <v>1702</v>
      </c>
      <c r="K6" s="50" t="s">
        <v>1689</v>
      </c>
      <c r="L6" s="356" t="s">
        <v>1692</v>
      </c>
      <c r="M6" s="364" t="s">
        <v>1711</v>
      </c>
      <c r="N6" s="50" t="s">
        <v>71</v>
      </c>
      <c r="O6" s="50" t="s">
        <v>71</v>
      </c>
      <c r="P6" s="358">
        <v>33.585118000000001</v>
      </c>
      <c r="Q6" s="358">
        <v>-86.780334999999994</v>
      </c>
      <c r="R6" s="20">
        <v>29</v>
      </c>
      <c r="S6" s="20" t="s">
        <v>1716</v>
      </c>
      <c r="T6" s="70" t="s">
        <v>71</v>
      </c>
      <c r="U6" s="361">
        <v>179945</v>
      </c>
      <c r="V6" s="70" t="s">
        <v>71</v>
      </c>
      <c r="W6" s="20" t="s">
        <v>1739</v>
      </c>
      <c r="X6" s="48" t="s">
        <v>1739</v>
      </c>
      <c r="Y6" s="361">
        <v>92724.6</v>
      </c>
      <c r="Z6" s="361">
        <v>92724.6</v>
      </c>
      <c r="AA6" s="20">
        <v>12.7</v>
      </c>
      <c r="AB6" s="48">
        <v>12.7</v>
      </c>
      <c r="AC6" s="361">
        <v>134429</v>
      </c>
      <c r="AD6" s="361">
        <v>134429</v>
      </c>
      <c r="AE6" s="361">
        <v>134429</v>
      </c>
      <c r="AF6" s="361">
        <v>134429</v>
      </c>
      <c r="AG6" s="20" t="s">
        <v>1706</v>
      </c>
      <c r="AH6" s="20">
        <v>1953</v>
      </c>
      <c r="AI6" s="50" t="s">
        <v>71</v>
      </c>
      <c r="AJ6" s="345" t="s">
        <v>326</v>
      </c>
      <c r="AK6" s="364" t="s">
        <v>1711</v>
      </c>
      <c r="AL6" s="425">
        <v>134429.5</v>
      </c>
      <c r="AM6" s="425">
        <v>134429.5</v>
      </c>
      <c r="AN6" s="425">
        <v>134429.5</v>
      </c>
      <c r="AO6" s="425">
        <v>134429.5</v>
      </c>
      <c r="AP6" s="425">
        <v>134429.5</v>
      </c>
      <c r="AQ6" s="425">
        <v>134429.5</v>
      </c>
      <c r="AR6" s="425">
        <v>134429.5</v>
      </c>
      <c r="AS6" s="48">
        <v>179945</v>
      </c>
      <c r="AT6" s="20">
        <v>75994</v>
      </c>
      <c r="AU6" s="48">
        <v>89057</v>
      </c>
      <c r="AV6" s="20">
        <v>83257</v>
      </c>
      <c r="AW6" s="48">
        <v>89597</v>
      </c>
      <c r="AX6" s="361">
        <v>110249</v>
      </c>
      <c r="AY6" s="425">
        <v>89453.5</v>
      </c>
      <c r="AZ6" s="361">
        <v>110249</v>
      </c>
      <c r="BA6" s="425">
        <v>79518.5</v>
      </c>
      <c r="BB6" s="20">
        <v>1953</v>
      </c>
      <c r="BC6" s="48" t="s">
        <v>71</v>
      </c>
      <c r="BD6" s="50" t="s">
        <v>71</v>
      </c>
      <c r="BE6" s="20" t="s">
        <v>1741</v>
      </c>
      <c r="BF6" s="20" t="s">
        <v>1769</v>
      </c>
      <c r="BN6" s="32">
        <v>33.585543999999999</v>
      </c>
      <c r="BO6" s="32">
        <v>-86.780597999999998</v>
      </c>
      <c r="BP6" s="20" t="s">
        <v>2239</v>
      </c>
      <c r="BQ6" s="20" t="s">
        <v>2238</v>
      </c>
      <c r="BR6" s="20">
        <v>13</v>
      </c>
      <c r="BV6" s="32">
        <v>33.585034</v>
      </c>
      <c r="BW6" s="32">
        <v>-86.780343999999999</v>
      </c>
      <c r="CH6" s="361">
        <v>134429</v>
      </c>
      <c r="CJ6" s="361">
        <v>134429</v>
      </c>
      <c r="CL6" s="361">
        <v>134429</v>
      </c>
      <c r="CP6" s="361">
        <v>59859</v>
      </c>
      <c r="CR6" s="361">
        <v>65030</v>
      </c>
      <c r="CT6" s="361">
        <v>82819</v>
      </c>
      <c r="CV6" s="50"/>
      <c r="CX6" s="20">
        <v>1941</v>
      </c>
    </row>
    <row r="7" spans="1:106" ht="16.5" customHeight="1" x14ac:dyDescent="0.25">
      <c r="A7" s="360" t="s">
        <v>1705</v>
      </c>
      <c r="B7" s="43" t="s">
        <v>20</v>
      </c>
      <c r="C7" s="50" t="s">
        <v>1634</v>
      </c>
      <c r="D7" s="356" t="s">
        <v>1693</v>
      </c>
      <c r="E7" s="365" t="s">
        <v>1712</v>
      </c>
      <c r="F7" s="50" t="s">
        <v>71</v>
      </c>
      <c r="G7" s="50" t="s">
        <v>71</v>
      </c>
      <c r="H7" s="50" t="s">
        <v>71</v>
      </c>
      <c r="I7" s="50" t="s">
        <v>71</v>
      </c>
      <c r="J7" s="359" t="s">
        <v>1700</v>
      </c>
      <c r="L7" s="356" t="s">
        <v>1693</v>
      </c>
      <c r="M7" s="365" t="s">
        <v>1712</v>
      </c>
      <c r="N7" s="50" t="s">
        <v>71</v>
      </c>
      <c r="O7" s="50" t="s">
        <v>71</v>
      </c>
      <c r="P7" s="358">
        <v>33.581325</v>
      </c>
      <c r="Q7" s="358">
        <v>-86.780231000000001</v>
      </c>
      <c r="AJ7" s="345" t="s">
        <v>329</v>
      </c>
      <c r="AK7" s="365" t="s">
        <v>1712</v>
      </c>
      <c r="BC7" s="48" t="s">
        <v>71</v>
      </c>
      <c r="BD7" s="50" t="s">
        <v>71</v>
      </c>
      <c r="BE7" s="20" t="s">
        <v>1740</v>
      </c>
      <c r="BF7" s="20" t="s">
        <v>1764</v>
      </c>
      <c r="BN7" s="32">
        <v>33.585362000000003</v>
      </c>
      <c r="BO7" s="32">
        <v>-86.780469999999994</v>
      </c>
      <c r="BP7" s="20" t="s">
        <v>2240</v>
      </c>
      <c r="BQ7" s="20" t="s">
        <v>2241</v>
      </c>
      <c r="BR7" s="20">
        <v>77</v>
      </c>
      <c r="BV7" s="32">
        <v>33.585433000000002</v>
      </c>
      <c r="BW7" s="32">
        <f>-86.780444</f>
        <v>-86.780444000000003</v>
      </c>
      <c r="CV7" s="50"/>
    </row>
    <row r="8" spans="1:106" ht="15" x14ac:dyDescent="0.25">
      <c r="A8" s="360" t="s">
        <v>1705</v>
      </c>
      <c r="B8" s="43" t="s">
        <v>20</v>
      </c>
      <c r="C8" s="50" t="s">
        <v>1634</v>
      </c>
      <c r="D8" s="20" t="s">
        <v>1694</v>
      </c>
      <c r="E8" s="365" t="s">
        <v>1713</v>
      </c>
      <c r="F8" s="50" t="s">
        <v>71</v>
      </c>
      <c r="G8" s="50" t="s">
        <v>71</v>
      </c>
      <c r="H8" s="50" t="s">
        <v>71</v>
      </c>
      <c r="I8" s="50" t="s">
        <v>71</v>
      </c>
      <c r="J8" s="359" t="s">
        <v>1737</v>
      </c>
      <c r="L8" s="48" t="s">
        <v>1694</v>
      </c>
      <c r="M8" s="365" t="s">
        <v>1713</v>
      </c>
      <c r="N8" s="50" t="s">
        <v>71</v>
      </c>
      <c r="O8" s="50" t="s">
        <v>71</v>
      </c>
      <c r="P8" s="358">
        <v>33.585265999999997</v>
      </c>
      <c r="Q8" s="358">
        <v>-86.779922999999997</v>
      </c>
      <c r="AJ8" s="345" t="s">
        <v>332</v>
      </c>
      <c r="AK8" s="365" t="s">
        <v>1713</v>
      </c>
      <c r="BC8" s="48" t="s">
        <v>71</v>
      </c>
      <c r="BD8" s="50" t="s">
        <v>71</v>
      </c>
      <c r="BE8" s="20" t="s">
        <v>1740</v>
      </c>
      <c r="BF8" s="20" t="s">
        <v>1764</v>
      </c>
      <c r="BN8" s="32">
        <v>33.581282999999999</v>
      </c>
      <c r="BO8" s="32">
        <v>-86.780274000000006</v>
      </c>
      <c r="BP8" s="20" t="s">
        <v>2242</v>
      </c>
      <c r="BQ8" s="20" t="s">
        <v>2243</v>
      </c>
      <c r="BR8" s="20">
        <v>75</v>
      </c>
      <c r="BV8" s="32">
        <v>33.581327000000002</v>
      </c>
      <c r="BW8" s="32">
        <v>-86.780231999999998</v>
      </c>
      <c r="CV8" s="50"/>
    </row>
    <row r="9" spans="1:106" ht="15" x14ac:dyDescent="0.25">
      <c r="A9" s="360" t="s">
        <v>1705</v>
      </c>
      <c r="B9" s="43" t="s">
        <v>20</v>
      </c>
      <c r="C9" s="50" t="s">
        <v>1634</v>
      </c>
      <c r="D9" s="20" t="s">
        <v>1697</v>
      </c>
      <c r="E9" s="365" t="s">
        <v>1714</v>
      </c>
      <c r="F9" s="50" t="s">
        <v>71</v>
      </c>
      <c r="G9" s="50" t="s">
        <v>71</v>
      </c>
      <c r="H9" s="50" t="s">
        <v>71</v>
      </c>
      <c r="I9" s="50" t="s">
        <v>71</v>
      </c>
      <c r="J9" s="359" t="s">
        <v>1703</v>
      </c>
      <c r="L9" s="48" t="s">
        <v>1697</v>
      </c>
      <c r="M9" s="365" t="s">
        <v>1714</v>
      </c>
      <c r="N9" s="50" t="s">
        <v>71</v>
      </c>
      <c r="O9" s="50" t="s">
        <v>71</v>
      </c>
      <c r="P9" s="358">
        <v>33.585628</v>
      </c>
      <c r="Q9" s="358">
        <v>-86.780559999999994</v>
      </c>
      <c r="AJ9" s="345" t="s">
        <v>335</v>
      </c>
      <c r="AK9" s="365" t="s">
        <v>1714</v>
      </c>
      <c r="BC9" s="48" t="s">
        <v>71</v>
      </c>
      <c r="BD9" s="50" t="s">
        <v>71</v>
      </c>
      <c r="BE9" s="20" t="s">
        <v>1740</v>
      </c>
      <c r="BF9" s="20" t="s">
        <v>1770</v>
      </c>
      <c r="BN9" s="32">
        <v>33.585360999999999</v>
      </c>
      <c r="BO9" s="32">
        <v>-86.780471000000006</v>
      </c>
      <c r="BP9" s="20" t="s">
        <v>2233</v>
      </c>
      <c r="BQ9" s="20" t="s">
        <v>2234</v>
      </c>
      <c r="BR9" s="20">
        <v>72</v>
      </c>
      <c r="BV9" s="32">
        <v>33.585630000000002</v>
      </c>
      <c r="BW9" s="32">
        <v>-86.780557999999999</v>
      </c>
      <c r="CV9" s="50"/>
    </row>
    <row r="10" spans="1:106" ht="15" x14ac:dyDescent="0.25">
      <c r="A10" s="360" t="s">
        <v>1705</v>
      </c>
      <c r="B10" s="43" t="s">
        <v>20</v>
      </c>
      <c r="C10" s="50" t="s">
        <v>1634</v>
      </c>
      <c r="D10" s="20" t="s">
        <v>1695</v>
      </c>
      <c r="E10" s="365" t="s">
        <v>1709</v>
      </c>
      <c r="F10" s="50" t="s">
        <v>71</v>
      </c>
      <c r="G10" s="50" t="s">
        <v>71</v>
      </c>
      <c r="H10" s="50" t="s">
        <v>71</v>
      </c>
      <c r="I10" s="50" t="s">
        <v>71</v>
      </c>
      <c r="J10" s="359" t="s">
        <v>1703</v>
      </c>
      <c r="L10" s="48" t="s">
        <v>1695</v>
      </c>
      <c r="M10" s="365" t="s">
        <v>1709</v>
      </c>
      <c r="N10" s="50" t="s">
        <v>71</v>
      </c>
      <c r="O10" s="50" t="s">
        <v>71</v>
      </c>
      <c r="P10" s="358">
        <v>33.584305999999998</v>
      </c>
      <c r="Q10" s="358">
        <v>-86.779922999999997</v>
      </c>
      <c r="AJ10" s="345" t="s">
        <v>338</v>
      </c>
      <c r="AK10" s="365" t="s">
        <v>1709</v>
      </c>
      <c r="BC10" s="48" t="s">
        <v>71</v>
      </c>
      <c r="BD10" s="50" t="s">
        <v>71</v>
      </c>
      <c r="BE10" s="20" t="s">
        <v>1740</v>
      </c>
      <c r="BG10" s="32">
        <v>33.584291999999998</v>
      </c>
      <c r="BH10" s="32">
        <v>-86.780033000000003</v>
      </c>
      <c r="BI10" s="20" t="s">
        <v>1772</v>
      </c>
      <c r="BJ10" s="20" t="s">
        <v>1773</v>
      </c>
      <c r="BM10" s="20" t="s">
        <v>299</v>
      </c>
      <c r="BN10" s="32">
        <v>33.584291999999998</v>
      </c>
      <c r="BO10" s="32">
        <v>-86.780033000000003</v>
      </c>
      <c r="BP10" s="20" t="s">
        <v>2296</v>
      </c>
      <c r="BQ10" s="48" t="s">
        <v>2296</v>
      </c>
      <c r="BR10" s="48" t="s">
        <v>2296</v>
      </c>
      <c r="BV10" s="32">
        <v>33.58428</v>
      </c>
      <c r="BW10" s="32">
        <v>-86.779611000000003</v>
      </c>
      <c r="CV10" s="50"/>
    </row>
    <row r="11" spans="1:106" ht="15" x14ac:dyDescent="0.25">
      <c r="A11" s="360" t="s">
        <v>1705</v>
      </c>
      <c r="B11" s="43" t="s">
        <v>20</v>
      </c>
      <c r="C11" s="50" t="s">
        <v>1634</v>
      </c>
      <c r="D11" s="20" t="s">
        <v>1696</v>
      </c>
      <c r="E11" s="365" t="s">
        <v>1710</v>
      </c>
      <c r="F11" s="50" t="s">
        <v>71</v>
      </c>
      <c r="G11" s="50" t="s">
        <v>71</v>
      </c>
      <c r="H11" s="50" t="s">
        <v>71</v>
      </c>
      <c r="I11" s="50" t="s">
        <v>71</v>
      </c>
      <c r="J11" s="359" t="s">
        <v>1700</v>
      </c>
      <c r="L11" s="48" t="s">
        <v>1696</v>
      </c>
      <c r="M11" s="365" t="s">
        <v>1710</v>
      </c>
      <c r="N11" s="50" t="s">
        <v>71</v>
      </c>
      <c r="O11" s="50" t="s">
        <v>71</v>
      </c>
      <c r="P11" s="358">
        <v>33.581997000000001</v>
      </c>
      <c r="Q11" s="358">
        <v>-86.780561000000006</v>
      </c>
      <c r="AJ11" s="345" t="s">
        <v>341</v>
      </c>
      <c r="AK11" s="365" t="s">
        <v>1710</v>
      </c>
      <c r="BC11" s="48" t="s">
        <v>71</v>
      </c>
      <c r="BD11" s="50" t="s">
        <v>71</v>
      </c>
      <c r="BE11" s="20" t="s">
        <v>1740</v>
      </c>
      <c r="BG11" s="32">
        <v>33.581997999999999</v>
      </c>
      <c r="BH11" s="32">
        <v>-86.780612000000005</v>
      </c>
      <c r="BI11" s="20" t="s">
        <v>1771</v>
      </c>
      <c r="BJ11" s="20" t="s">
        <v>1774</v>
      </c>
      <c r="BM11" s="20" t="s">
        <v>299</v>
      </c>
      <c r="BN11" s="32">
        <v>33.582768000000002</v>
      </c>
      <c r="BO11" s="32">
        <v>-86.780418999999995</v>
      </c>
      <c r="BP11" s="20" t="s">
        <v>2296</v>
      </c>
      <c r="BQ11" s="48" t="s">
        <v>2296</v>
      </c>
      <c r="BR11" s="48" t="s">
        <v>2296</v>
      </c>
      <c r="BV11" s="32">
        <v>33.581955000000001</v>
      </c>
      <c r="BW11" s="32">
        <v>-86.780259999999998</v>
      </c>
      <c r="CV11" s="50"/>
    </row>
    <row r="12" spans="1:106" ht="15" x14ac:dyDescent="0.25">
      <c r="A12" s="360" t="s">
        <v>1705</v>
      </c>
      <c r="B12" s="43" t="s">
        <v>20</v>
      </c>
      <c r="C12" s="50" t="s">
        <v>1634</v>
      </c>
      <c r="D12" s="48" t="s">
        <v>1699</v>
      </c>
      <c r="E12" s="365" t="s">
        <v>1714</v>
      </c>
      <c r="F12" s="50" t="s">
        <v>71</v>
      </c>
      <c r="G12" s="50" t="s">
        <v>71</v>
      </c>
      <c r="H12" s="50" t="s">
        <v>71</v>
      </c>
      <c r="I12" s="50" t="s">
        <v>71</v>
      </c>
      <c r="J12" s="359" t="s">
        <v>1700</v>
      </c>
      <c r="L12" s="20" t="s">
        <v>1699</v>
      </c>
      <c r="M12" s="365" t="s">
        <v>1714</v>
      </c>
      <c r="N12" s="50" t="s">
        <v>71</v>
      </c>
      <c r="O12" s="50" t="s">
        <v>71</v>
      </c>
      <c r="P12" s="32">
        <v>33.582909999999998</v>
      </c>
      <c r="Q12" s="358">
        <v>-86.780411000000001</v>
      </c>
      <c r="AJ12" s="345" t="s">
        <v>344</v>
      </c>
      <c r="AK12" s="365" t="s">
        <v>1714</v>
      </c>
      <c r="BC12" s="48" t="s">
        <v>71</v>
      </c>
      <c r="BD12" s="50" t="s">
        <v>71</v>
      </c>
      <c r="BE12" s="20" t="s">
        <v>1740</v>
      </c>
      <c r="BF12" s="20" t="s">
        <v>1770</v>
      </c>
      <c r="BN12" s="32">
        <v>33.580869</v>
      </c>
      <c r="BO12" s="32">
        <v>-86.780685000000005</v>
      </c>
      <c r="BP12" s="20" t="s">
        <v>2244</v>
      </c>
      <c r="BQ12" s="20" t="s">
        <v>2246</v>
      </c>
      <c r="BR12" s="20">
        <v>5</v>
      </c>
      <c r="BV12" s="32">
        <v>33.582822999999998</v>
      </c>
      <c r="BW12" s="32">
        <v>-86.780367999999996</v>
      </c>
      <c r="CV12" s="50"/>
    </row>
    <row r="13" spans="1:106" ht="15" x14ac:dyDescent="0.25">
      <c r="A13" s="360" t="s">
        <v>1705</v>
      </c>
      <c r="B13" s="43" t="s">
        <v>20</v>
      </c>
      <c r="C13" s="50" t="s">
        <v>1634</v>
      </c>
      <c r="D13" s="48" t="s">
        <v>1698</v>
      </c>
      <c r="E13" s="365" t="s">
        <v>1714</v>
      </c>
      <c r="F13" s="50" t="s">
        <v>71</v>
      </c>
      <c r="G13" s="50" t="s">
        <v>71</v>
      </c>
      <c r="H13" s="50" t="s">
        <v>71</v>
      </c>
      <c r="I13" s="50" t="s">
        <v>71</v>
      </c>
      <c r="J13" s="359" t="s">
        <v>1704</v>
      </c>
      <c r="L13" s="20" t="s">
        <v>1698</v>
      </c>
      <c r="M13" s="365" t="s">
        <v>1714</v>
      </c>
      <c r="N13" s="50" t="s">
        <v>71</v>
      </c>
      <c r="O13" s="50" t="s">
        <v>71</v>
      </c>
      <c r="P13" s="358">
        <v>33.581108</v>
      </c>
      <c r="Q13" s="358">
        <v>-86.780618000000004</v>
      </c>
      <c r="AJ13" s="345" t="s">
        <v>347</v>
      </c>
      <c r="AK13" s="365" t="s">
        <v>1714</v>
      </c>
      <c r="BC13" s="48" t="s">
        <v>71</v>
      </c>
      <c r="BD13" s="50" t="s">
        <v>71</v>
      </c>
      <c r="BE13" s="20" t="s">
        <v>1740</v>
      </c>
      <c r="BF13" s="20" t="s">
        <v>1770</v>
      </c>
      <c r="BN13" s="32">
        <v>33.581065000000002</v>
      </c>
      <c r="BO13" s="32">
        <v>-86.780625999999998</v>
      </c>
      <c r="BP13" s="20" t="s">
        <v>2245</v>
      </c>
      <c r="BQ13" s="20" t="s">
        <v>2235</v>
      </c>
      <c r="BR13" s="20">
        <v>72</v>
      </c>
      <c r="BV13" s="32">
        <v>33.581119999999999</v>
      </c>
      <c r="BW13" s="32">
        <v>-86.780574999999999</v>
      </c>
    </row>
    <row r="14" spans="1:106" ht="15" x14ac:dyDescent="0.25">
      <c r="AJ14" s="345" t="s">
        <v>350</v>
      </c>
    </row>
    <row r="15" spans="1:106" ht="15" x14ac:dyDescent="0.25">
      <c r="AJ15" s="345" t="s">
        <v>353</v>
      </c>
    </row>
    <row r="16" spans="1:106" ht="15" x14ac:dyDescent="0.25">
      <c r="AJ16" s="345" t="s">
        <v>356</v>
      </c>
    </row>
    <row r="17" spans="36:105" ht="15" x14ac:dyDescent="0.25">
      <c r="AJ17" s="345" t="s">
        <v>359</v>
      </c>
    </row>
    <row r="18" spans="36:105" ht="15" x14ac:dyDescent="0.25">
      <c r="AJ18" s="345" t="s">
        <v>362</v>
      </c>
    </row>
    <row r="19" spans="36:105" ht="15" x14ac:dyDescent="0.25">
      <c r="AJ19" s="345" t="s">
        <v>365</v>
      </c>
    </row>
    <row r="20" spans="36:105" ht="15" x14ac:dyDescent="0.25">
      <c r="AJ20" s="345" t="s">
        <v>368</v>
      </c>
    </row>
    <row r="21" spans="36:105" ht="15" x14ac:dyDescent="0.25">
      <c r="AJ21" s="345" t="s">
        <v>371</v>
      </c>
    </row>
    <row r="22" spans="36:105" ht="15" x14ac:dyDescent="0.25">
      <c r="AJ22" s="345" t="s">
        <v>374</v>
      </c>
    </row>
    <row r="23" spans="36:105" ht="15" x14ac:dyDescent="0.25">
      <c r="AJ23" s="345" t="s">
        <v>377</v>
      </c>
    </row>
    <row r="24" spans="36:105" ht="15" x14ac:dyDescent="0.25">
      <c r="AJ24" s="345" t="s">
        <v>380</v>
      </c>
    </row>
    <row r="25" spans="36:105" ht="15" x14ac:dyDescent="0.25">
      <c r="AJ25" s="345" t="s">
        <v>383</v>
      </c>
    </row>
    <row r="26" spans="36:105" ht="15" x14ac:dyDescent="0.25">
      <c r="AJ26" s="345" t="s">
        <v>386</v>
      </c>
    </row>
    <row r="27" spans="36:105" ht="15" x14ac:dyDescent="0.25">
      <c r="AJ27" s="345" t="s">
        <v>389</v>
      </c>
    </row>
    <row r="28" spans="36:105" ht="15" x14ac:dyDescent="0.25">
      <c r="AJ28" s="345" t="s">
        <v>392</v>
      </c>
    </row>
    <row r="29" spans="36:105" ht="15" x14ac:dyDescent="0.25">
      <c r="AJ29" s="345" t="s">
        <v>395</v>
      </c>
    </row>
    <row r="30" spans="36:105" ht="15" x14ac:dyDescent="0.25">
      <c r="AJ30" s="345" t="s">
        <v>398</v>
      </c>
    </row>
    <row r="31" spans="36:105" ht="15" x14ac:dyDescent="0.25">
      <c r="AJ31" s="345" t="s">
        <v>401</v>
      </c>
      <c r="CY31" s="48" t="s">
        <v>1946</v>
      </c>
      <c r="CZ31" s="20" t="s">
        <v>1793</v>
      </c>
      <c r="DA31" s="20" t="s">
        <v>1793</v>
      </c>
    </row>
    <row r="32" spans="36:105" ht="15" x14ac:dyDescent="0.25">
      <c r="AJ32" s="345" t="s">
        <v>404</v>
      </c>
    </row>
    <row r="33" spans="36:36" ht="15" x14ac:dyDescent="0.25">
      <c r="AJ33" s="345" t="s">
        <v>407</v>
      </c>
    </row>
    <row r="34" spans="36:36" ht="15" x14ac:dyDescent="0.25">
      <c r="AJ34" s="345" t="s">
        <v>410</v>
      </c>
    </row>
    <row r="35" spans="36:36" ht="15" x14ac:dyDescent="0.25">
      <c r="AJ35" s="345" t="s">
        <v>413</v>
      </c>
    </row>
    <row r="36" spans="36:36" ht="15" x14ac:dyDescent="0.25">
      <c r="AJ36" s="345" t="s">
        <v>416</v>
      </c>
    </row>
    <row r="37" spans="36:36" ht="15" x14ac:dyDescent="0.25">
      <c r="AJ37" s="345" t="s">
        <v>419</v>
      </c>
    </row>
    <row r="38" spans="36:36" ht="15" x14ac:dyDescent="0.25">
      <c r="AJ38" s="345"/>
    </row>
    <row r="39" spans="36:36" ht="15" x14ac:dyDescent="0.25">
      <c r="AJ39" s="345"/>
    </row>
    <row r="40" spans="36:36" ht="15" x14ac:dyDescent="0.25">
      <c r="AJ40" s="345"/>
    </row>
    <row r="41" spans="36:36" ht="15" x14ac:dyDescent="0.25">
      <c r="AJ41" s="345"/>
    </row>
    <row r="42" spans="36:36" ht="15" x14ac:dyDescent="0.25">
      <c r="AJ42" s="345"/>
    </row>
    <row r="43" spans="36:36" ht="15" x14ac:dyDescent="0.25">
      <c r="AJ43" s="345"/>
    </row>
    <row r="44" spans="36:36" ht="15" x14ac:dyDescent="0.25">
      <c r="AJ44" s="345"/>
    </row>
  </sheetData>
  <mergeCells count="18">
    <mergeCell ref="BZ2:CG2"/>
    <mergeCell ref="CH2:CO2"/>
    <mergeCell ref="CP2:CW2"/>
    <mergeCell ref="DB2:DB3"/>
    <mergeCell ref="CX2:CX3"/>
    <mergeCell ref="CY2:CY3"/>
    <mergeCell ref="CZ2:DA2"/>
    <mergeCell ref="BG2:BM2"/>
    <mergeCell ref="BN2:BU2"/>
    <mergeCell ref="BV2:BY2"/>
    <mergeCell ref="BF2:BF3"/>
    <mergeCell ref="BE2:BE3"/>
    <mergeCell ref="AK2:BD2"/>
    <mergeCell ref="A2:A3"/>
    <mergeCell ref="K2:K3"/>
    <mergeCell ref="B2:B3"/>
    <mergeCell ref="D2:J2"/>
    <mergeCell ref="L2:AJ2"/>
  </mergeCell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9"/>
  </sheetPr>
  <dimension ref="A1:B8"/>
  <sheetViews>
    <sheetView workbookViewId="0">
      <selection activeCell="A32" sqref="A32"/>
    </sheetView>
  </sheetViews>
  <sheetFormatPr defaultColWidth="20" defaultRowHeight="12.75" x14ac:dyDescent="0.2"/>
  <cols>
    <col min="1" max="1" width="143.42578125" style="3" customWidth="1"/>
    <col min="2" max="2" width="30" style="3" customWidth="1"/>
    <col min="3" max="16384" width="20" style="3"/>
  </cols>
  <sheetData>
    <row r="1" spans="1:2" s="289" customFormat="1" ht="13.5" thickBot="1" x14ac:dyDescent="0.25">
      <c r="A1" s="12" t="s">
        <v>302</v>
      </c>
      <c r="B1" s="12"/>
    </row>
    <row r="2" spans="1:2" s="289" customFormat="1" ht="29.1" customHeight="1" x14ac:dyDescent="0.2">
      <c r="A2" s="446" t="s">
        <v>303</v>
      </c>
      <c r="B2" s="473" t="s">
        <v>24</v>
      </c>
    </row>
    <row r="3" spans="1:2" s="289" customFormat="1" ht="27" customHeight="1" x14ac:dyDescent="0.2">
      <c r="A3" s="472"/>
      <c r="B3" s="474"/>
    </row>
    <row r="4" spans="1:2" x14ac:dyDescent="0.2">
      <c r="A4" s="339" t="s">
        <v>304</v>
      </c>
      <c r="B4" s="340"/>
    </row>
    <row r="5" spans="1:2" x14ac:dyDescent="0.2">
      <c r="A5" s="339" t="s">
        <v>305</v>
      </c>
      <c r="B5" s="340"/>
    </row>
    <row r="6" spans="1:2" x14ac:dyDescent="0.2">
      <c r="A6" s="339" t="s">
        <v>306</v>
      </c>
      <c r="B6" s="340"/>
    </row>
    <row r="7" spans="1:2" x14ac:dyDescent="0.2">
      <c r="A7" s="339" t="s">
        <v>307</v>
      </c>
      <c r="B7" s="340"/>
    </row>
    <row r="8" spans="1:2" ht="13.5" thickBot="1" x14ac:dyDescent="0.25">
      <c r="A8" s="341" t="s">
        <v>308</v>
      </c>
      <c r="B8" s="342"/>
    </row>
  </sheetData>
  <mergeCells count="2">
    <mergeCell ref="A2:A3"/>
    <mergeCell ref="B2:B3"/>
  </mergeCells>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9"/>
    <pageSetUpPr fitToPage="1"/>
  </sheetPr>
  <dimension ref="B1:H52"/>
  <sheetViews>
    <sheetView workbookViewId="0">
      <selection activeCell="D44" sqref="D44"/>
    </sheetView>
  </sheetViews>
  <sheetFormatPr defaultRowHeight="15" x14ac:dyDescent="0.25"/>
  <cols>
    <col min="3" max="3" width="11.140625" customWidth="1"/>
    <col min="4" max="4" width="141.140625" customWidth="1"/>
    <col min="5" max="5" width="18.85546875" customWidth="1"/>
    <col min="6" max="6" width="24" customWidth="1"/>
    <col min="7" max="7" width="31.42578125" customWidth="1"/>
    <col min="8" max="8" width="88.5703125" customWidth="1"/>
  </cols>
  <sheetData>
    <row r="1" spans="2:8" x14ac:dyDescent="0.25">
      <c r="B1" s="13" t="s">
        <v>309</v>
      </c>
    </row>
    <row r="2" spans="2:8" x14ac:dyDescent="0.25">
      <c r="B2" s="13"/>
    </row>
    <row r="3" spans="2:8" ht="30" x14ac:dyDescent="0.25">
      <c r="B3" s="343" t="s">
        <v>310</v>
      </c>
      <c r="C3" s="344" t="s">
        <v>311</v>
      </c>
      <c r="D3" s="344" t="s">
        <v>312</v>
      </c>
      <c r="E3" s="344" t="s">
        <v>313</v>
      </c>
      <c r="F3" s="344" t="s">
        <v>314</v>
      </c>
      <c r="G3" s="344" t="s">
        <v>315</v>
      </c>
      <c r="H3" s="344" t="s">
        <v>316</v>
      </c>
    </row>
    <row r="4" spans="2:8" x14ac:dyDescent="0.25">
      <c r="B4" s="345" t="s">
        <v>298</v>
      </c>
      <c r="C4" s="345" t="s">
        <v>317</v>
      </c>
      <c r="D4" s="345" t="s">
        <v>318</v>
      </c>
      <c r="E4" s="345" t="s">
        <v>319</v>
      </c>
      <c r="F4" s="345" t="s">
        <v>320</v>
      </c>
      <c r="G4" s="345" t="s">
        <v>321</v>
      </c>
      <c r="H4" s="345" t="s">
        <v>322</v>
      </c>
    </row>
    <row r="5" spans="2:8" x14ac:dyDescent="0.25">
      <c r="B5" s="345" t="s">
        <v>298</v>
      </c>
      <c r="C5" s="345" t="s">
        <v>323</v>
      </c>
      <c r="D5" s="345" t="s">
        <v>324</v>
      </c>
      <c r="E5" s="345" t="s">
        <v>319</v>
      </c>
      <c r="F5" s="345" t="s">
        <v>320</v>
      </c>
      <c r="G5" s="345" t="s">
        <v>321</v>
      </c>
      <c r="H5" s="345" t="s">
        <v>325</v>
      </c>
    </row>
    <row r="6" spans="2:8" x14ac:dyDescent="0.25">
      <c r="B6" s="345" t="s">
        <v>298</v>
      </c>
      <c r="C6" s="345" t="s">
        <v>326</v>
      </c>
      <c r="D6" s="345" t="s">
        <v>327</v>
      </c>
      <c r="E6" s="345" t="s">
        <v>319</v>
      </c>
      <c r="F6" s="345" t="s">
        <v>320</v>
      </c>
      <c r="G6" s="345" t="s">
        <v>321</v>
      </c>
      <c r="H6" s="345" t="s">
        <v>328</v>
      </c>
    </row>
    <row r="7" spans="2:8" x14ac:dyDescent="0.25">
      <c r="B7" s="345" t="s">
        <v>298</v>
      </c>
      <c r="C7" s="345" t="s">
        <v>329</v>
      </c>
      <c r="D7" s="345" t="s">
        <v>330</v>
      </c>
      <c r="E7" s="345" t="s">
        <v>319</v>
      </c>
      <c r="F7" s="345" t="s">
        <v>320</v>
      </c>
      <c r="G7" s="345" t="s">
        <v>321</v>
      </c>
      <c r="H7" s="345" t="s">
        <v>331</v>
      </c>
    </row>
    <row r="8" spans="2:8" x14ac:dyDescent="0.25">
      <c r="B8" s="345" t="s">
        <v>298</v>
      </c>
      <c r="C8" s="345" t="s">
        <v>332</v>
      </c>
      <c r="D8" s="345" t="s">
        <v>333</v>
      </c>
      <c r="E8" s="345" t="s">
        <v>319</v>
      </c>
      <c r="F8" s="345" t="s">
        <v>320</v>
      </c>
      <c r="G8" s="345" t="s">
        <v>321</v>
      </c>
      <c r="H8" s="345" t="s">
        <v>334</v>
      </c>
    </row>
    <row r="9" spans="2:8" x14ac:dyDescent="0.25">
      <c r="B9" s="345" t="s">
        <v>298</v>
      </c>
      <c r="C9" s="345" t="s">
        <v>335</v>
      </c>
      <c r="D9" s="345" t="s">
        <v>336</v>
      </c>
      <c r="E9" s="345" t="s">
        <v>319</v>
      </c>
      <c r="F9" s="345" t="s">
        <v>320</v>
      </c>
      <c r="G9" s="345" t="s">
        <v>321</v>
      </c>
      <c r="H9" s="345" t="s">
        <v>337</v>
      </c>
    </row>
    <row r="10" spans="2:8" x14ac:dyDescent="0.25">
      <c r="B10" s="345" t="s">
        <v>298</v>
      </c>
      <c r="C10" s="345" t="s">
        <v>338</v>
      </c>
      <c r="D10" s="345" t="s">
        <v>339</v>
      </c>
      <c r="E10" s="345" t="s">
        <v>319</v>
      </c>
      <c r="F10" s="345" t="s">
        <v>320</v>
      </c>
      <c r="G10" s="345" t="s">
        <v>321</v>
      </c>
      <c r="H10" s="345" t="s">
        <v>340</v>
      </c>
    </row>
    <row r="11" spans="2:8" x14ac:dyDescent="0.25">
      <c r="B11" s="345" t="s">
        <v>298</v>
      </c>
      <c r="C11" s="345" t="s">
        <v>341</v>
      </c>
      <c r="D11" s="345" t="s">
        <v>342</v>
      </c>
      <c r="E11" s="345" t="s">
        <v>319</v>
      </c>
      <c r="F11" s="345" t="s">
        <v>320</v>
      </c>
      <c r="G11" s="345" t="s">
        <v>321</v>
      </c>
      <c r="H11" s="345" t="s">
        <v>343</v>
      </c>
    </row>
    <row r="12" spans="2:8" x14ac:dyDescent="0.25">
      <c r="B12" s="345" t="s">
        <v>298</v>
      </c>
      <c r="C12" s="345" t="s">
        <v>344</v>
      </c>
      <c r="D12" s="345" t="s">
        <v>345</v>
      </c>
      <c r="E12" s="345" t="s">
        <v>319</v>
      </c>
      <c r="F12" s="345" t="s">
        <v>320</v>
      </c>
      <c r="G12" s="345" t="s">
        <v>321</v>
      </c>
      <c r="H12" s="345" t="s">
        <v>346</v>
      </c>
    </row>
    <row r="13" spans="2:8" x14ac:dyDescent="0.25">
      <c r="B13" s="345" t="s">
        <v>298</v>
      </c>
      <c r="C13" s="345" t="s">
        <v>347</v>
      </c>
      <c r="D13" s="345" t="s">
        <v>348</v>
      </c>
      <c r="E13" s="345" t="s">
        <v>319</v>
      </c>
      <c r="F13" s="345" t="s">
        <v>320</v>
      </c>
      <c r="G13" s="345" t="s">
        <v>321</v>
      </c>
      <c r="H13" s="345" t="s">
        <v>349</v>
      </c>
    </row>
    <row r="14" spans="2:8" x14ac:dyDescent="0.25">
      <c r="B14" s="345" t="s">
        <v>298</v>
      </c>
      <c r="C14" s="345" t="s">
        <v>350</v>
      </c>
      <c r="D14" s="345" t="s">
        <v>351</v>
      </c>
      <c r="E14" s="345" t="s">
        <v>319</v>
      </c>
      <c r="F14" s="345" t="s">
        <v>320</v>
      </c>
      <c r="G14" s="345" t="s">
        <v>321</v>
      </c>
      <c r="H14" s="345" t="s">
        <v>352</v>
      </c>
    </row>
    <row r="15" spans="2:8" x14ac:dyDescent="0.25">
      <c r="B15" s="345" t="s">
        <v>298</v>
      </c>
      <c r="C15" s="345" t="s">
        <v>353</v>
      </c>
      <c r="D15" s="345" t="s">
        <v>354</v>
      </c>
      <c r="E15" s="345" t="s">
        <v>319</v>
      </c>
      <c r="F15" s="345" t="s">
        <v>320</v>
      </c>
      <c r="G15" s="345" t="s">
        <v>321</v>
      </c>
      <c r="H15" s="345" t="s">
        <v>355</v>
      </c>
    </row>
    <row r="16" spans="2:8" x14ac:dyDescent="0.25">
      <c r="B16" s="345" t="s">
        <v>298</v>
      </c>
      <c r="C16" s="345" t="s">
        <v>356</v>
      </c>
      <c r="D16" s="345" t="s">
        <v>357</v>
      </c>
      <c r="E16" s="345" t="s">
        <v>319</v>
      </c>
      <c r="F16" s="345" t="s">
        <v>320</v>
      </c>
      <c r="G16" s="345" t="s">
        <v>321</v>
      </c>
      <c r="H16" s="345" t="s">
        <v>358</v>
      </c>
    </row>
    <row r="17" spans="2:8" x14ac:dyDescent="0.25">
      <c r="B17" s="345" t="s">
        <v>298</v>
      </c>
      <c r="C17" s="345" t="s">
        <v>359</v>
      </c>
      <c r="D17" s="345" t="s">
        <v>360</v>
      </c>
      <c r="E17" s="345" t="s">
        <v>319</v>
      </c>
      <c r="F17" s="345" t="s">
        <v>320</v>
      </c>
      <c r="G17" s="345" t="s">
        <v>321</v>
      </c>
      <c r="H17" s="345" t="s">
        <v>361</v>
      </c>
    </row>
    <row r="18" spans="2:8" x14ac:dyDescent="0.25">
      <c r="B18" s="345" t="s">
        <v>298</v>
      </c>
      <c r="C18" s="345" t="s">
        <v>362</v>
      </c>
      <c r="D18" s="345" t="s">
        <v>363</v>
      </c>
      <c r="E18" s="345" t="s">
        <v>319</v>
      </c>
      <c r="F18" s="345" t="s">
        <v>320</v>
      </c>
      <c r="G18" s="345" t="s">
        <v>321</v>
      </c>
      <c r="H18" s="345" t="s">
        <v>364</v>
      </c>
    </row>
    <row r="19" spans="2:8" x14ac:dyDescent="0.25">
      <c r="B19" s="345" t="s">
        <v>298</v>
      </c>
      <c r="C19" s="345" t="s">
        <v>365</v>
      </c>
      <c r="D19" s="345" t="s">
        <v>366</v>
      </c>
      <c r="E19" s="345" t="s">
        <v>319</v>
      </c>
      <c r="F19" s="345" t="s">
        <v>320</v>
      </c>
      <c r="G19" s="345" t="s">
        <v>321</v>
      </c>
      <c r="H19" s="345" t="s">
        <v>367</v>
      </c>
    </row>
    <row r="20" spans="2:8" x14ac:dyDescent="0.25">
      <c r="B20" s="345" t="s">
        <v>298</v>
      </c>
      <c r="C20" s="345" t="s">
        <v>368</v>
      </c>
      <c r="D20" s="345" t="s">
        <v>369</v>
      </c>
      <c r="E20" s="345" t="s">
        <v>319</v>
      </c>
      <c r="F20" s="345" t="s">
        <v>320</v>
      </c>
      <c r="G20" s="345" t="s">
        <v>321</v>
      </c>
      <c r="H20" s="345" t="s">
        <v>370</v>
      </c>
    </row>
    <row r="21" spans="2:8" x14ac:dyDescent="0.25">
      <c r="B21" s="345" t="s">
        <v>298</v>
      </c>
      <c r="C21" s="345" t="s">
        <v>371</v>
      </c>
      <c r="D21" s="345" t="s">
        <v>372</v>
      </c>
      <c r="E21" s="345" t="s">
        <v>319</v>
      </c>
      <c r="F21" s="345" t="s">
        <v>320</v>
      </c>
      <c r="G21" s="345" t="s">
        <v>321</v>
      </c>
      <c r="H21" s="345" t="s">
        <v>373</v>
      </c>
    </row>
    <row r="22" spans="2:8" x14ac:dyDescent="0.25">
      <c r="B22" s="345" t="s">
        <v>298</v>
      </c>
      <c r="C22" s="345" t="s">
        <v>374</v>
      </c>
      <c r="D22" s="345" t="s">
        <v>375</v>
      </c>
      <c r="E22" s="345" t="s">
        <v>319</v>
      </c>
      <c r="F22" s="345" t="s">
        <v>320</v>
      </c>
      <c r="G22" s="345" t="s">
        <v>321</v>
      </c>
      <c r="H22" s="345" t="s">
        <v>376</v>
      </c>
    </row>
    <row r="23" spans="2:8" x14ac:dyDescent="0.25">
      <c r="B23" s="345" t="s">
        <v>298</v>
      </c>
      <c r="C23" s="345" t="s">
        <v>377</v>
      </c>
      <c r="D23" s="345" t="s">
        <v>378</v>
      </c>
      <c r="E23" s="345" t="s">
        <v>319</v>
      </c>
      <c r="F23" s="345" t="s">
        <v>320</v>
      </c>
      <c r="G23" s="345" t="s">
        <v>321</v>
      </c>
      <c r="H23" s="345" t="s">
        <v>379</v>
      </c>
    </row>
    <row r="24" spans="2:8" x14ac:dyDescent="0.25">
      <c r="B24" s="345" t="s">
        <v>298</v>
      </c>
      <c r="C24" s="345" t="s">
        <v>380</v>
      </c>
      <c r="D24" s="345" t="s">
        <v>381</v>
      </c>
      <c r="E24" s="345" t="s">
        <v>319</v>
      </c>
      <c r="F24" s="345" t="s">
        <v>320</v>
      </c>
      <c r="G24" s="345" t="s">
        <v>321</v>
      </c>
      <c r="H24" s="345" t="s">
        <v>382</v>
      </c>
    </row>
    <row r="25" spans="2:8" x14ac:dyDescent="0.25">
      <c r="B25" s="345" t="s">
        <v>298</v>
      </c>
      <c r="C25" s="345" t="s">
        <v>383</v>
      </c>
      <c r="D25" s="345" t="s">
        <v>384</v>
      </c>
      <c r="E25" s="345" t="s">
        <v>319</v>
      </c>
      <c r="F25" s="345" t="s">
        <v>320</v>
      </c>
      <c r="G25" s="345" t="s">
        <v>321</v>
      </c>
      <c r="H25" s="345" t="s">
        <v>385</v>
      </c>
    </row>
    <row r="26" spans="2:8" x14ac:dyDescent="0.25">
      <c r="B26" s="345" t="s">
        <v>298</v>
      </c>
      <c r="C26" s="345" t="s">
        <v>386</v>
      </c>
      <c r="D26" s="345" t="s">
        <v>387</v>
      </c>
      <c r="E26" s="345" t="s">
        <v>319</v>
      </c>
      <c r="F26" s="345" t="s">
        <v>320</v>
      </c>
      <c r="G26" s="345" t="s">
        <v>321</v>
      </c>
      <c r="H26" s="345" t="s">
        <v>388</v>
      </c>
    </row>
    <row r="27" spans="2:8" x14ac:dyDescent="0.25">
      <c r="B27" s="345" t="s">
        <v>298</v>
      </c>
      <c r="C27" s="345" t="s">
        <v>389</v>
      </c>
      <c r="D27" s="345" t="s">
        <v>390</v>
      </c>
      <c r="E27" s="345" t="s">
        <v>319</v>
      </c>
      <c r="F27" s="345" t="s">
        <v>320</v>
      </c>
      <c r="G27" s="345" t="s">
        <v>321</v>
      </c>
      <c r="H27" s="345" t="s">
        <v>391</v>
      </c>
    </row>
    <row r="28" spans="2:8" x14ac:dyDescent="0.25">
      <c r="B28" s="345" t="s">
        <v>298</v>
      </c>
      <c r="C28" s="345" t="s">
        <v>392</v>
      </c>
      <c r="D28" s="345" t="s">
        <v>393</v>
      </c>
      <c r="E28" s="345" t="s">
        <v>319</v>
      </c>
      <c r="F28" s="345" t="s">
        <v>320</v>
      </c>
      <c r="G28" s="345" t="s">
        <v>321</v>
      </c>
      <c r="H28" s="345" t="s">
        <v>394</v>
      </c>
    </row>
    <row r="29" spans="2:8" x14ac:dyDescent="0.25">
      <c r="B29" s="345" t="s">
        <v>298</v>
      </c>
      <c r="C29" s="345" t="s">
        <v>395</v>
      </c>
      <c r="D29" s="345" t="s">
        <v>396</v>
      </c>
      <c r="E29" s="345" t="s">
        <v>319</v>
      </c>
      <c r="F29" s="345" t="s">
        <v>320</v>
      </c>
      <c r="G29" s="345" t="s">
        <v>321</v>
      </c>
      <c r="H29" s="345" t="s">
        <v>397</v>
      </c>
    </row>
    <row r="30" spans="2:8" x14ac:dyDescent="0.25">
      <c r="B30" s="345" t="s">
        <v>298</v>
      </c>
      <c r="C30" s="345" t="s">
        <v>398</v>
      </c>
      <c r="D30" s="345" t="s">
        <v>399</v>
      </c>
      <c r="E30" s="345" t="s">
        <v>319</v>
      </c>
      <c r="F30" s="345" t="s">
        <v>320</v>
      </c>
      <c r="G30" s="345" t="s">
        <v>321</v>
      </c>
      <c r="H30" s="345" t="s">
        <v>400</v>
      </c>
    </row>
    <row r="31" spans="2:8" x14ac:dyDescent="0.25">
      <c r="B31" s="345" t="s">
        <v>298</v>
      </c>
      <c r="C31" s="345" t="s">
        <v>401</v>
      </c>
      <c r="D31" s="345" t="s">
        <v>402</v>
      </c>
      <c r="E31" s="345" t="s">
        <v>319</v>
      </c>
      <c r="F31" s="345" t="s">
        <v>320</v>
      </c>
      <c r="G31" s="345" t="s">
        <v>321</v>
      </c>
      <c r="H31" s="345" t="s">
        <v>403</v>
      </c>
    </row>
    <row r="32" spans="2:8" x14ac:dyDescent="0.25">
      <c r="B32" s="345" t="s">
        <v>298</v>
      </c>
      <c r="C32" s="345" t="s">
        <v>404</v>
      </c>
      <c r="D32" s="345" t="s">
        <v>405</v>
      </c>
      <c r="E32" s="345" t="s">
        <v>319</v>
      </c>
      <c r="F32" s="345" t="s">
        <v>320</v>
      </c>
      <c r="G32" s="345" t="s">
        <v>321</v>
      </c>
      <c r="H32" s="345" t="s">
        <v>406</v>
      </c>
    </row>
    <row r="33" spans="2:8" x14ac:dyDescent="0.25">
      <c r="B33" s="345" t="s">
        <v>298</v>
      </c>
      <c r="C33" s="345" t="s">
        <v>407</v>
      </c>
      <c r="D33" s="345" t="s">
        <v>408</v>
      </c>
      <c r="E33" s="345" t="s">
        <v>319</v>
      </c>
      <c r="F33" s="345" t="s">
        <v>320</v>
      </c>
      <c r="G33" s="345" t="s">
        <v>321</v>
      </c>
      <c r="H33" s="345" t="s">
        <v>409</v>
      </c>
    </row>
    <row r="34" spans="2:8" x14ac:dyDescent="0.25">
      <c r="B34" s="345" t="s">
        <v>298</v>
      </c>
      <c r="C34" s="345" t="s">
        <v>410</v>
      </c>
      <c r="D34" s="345" t="s">
        <v>411</v>
      </c>
      <c r="E34" s="345" t="s">
        <v>319</v>
      </c>
      <c r="F34" s="345" t="s">
        <v>320</v>
      </c>
      <c r="G34" s="345" t="s">
        <v>321</v>
      </c>
      <c r="H34" s="345" t="s">
        <v>412</v>
      </c>
    </row>
    <row r="35" spans="2:8" x14ac:dyDescent="0.25">
      <c r="B35" s="345" t="s">
        <v>298</v>
      </c>
      <c r="C35" s="345" t="s">
        <v>413</v>
      </c>
      <c r="D35" s="345" t="s">
        <v>414</v>
      </c>
      <c r="E35" s="345" t="s">
        <v>319</v>
      </c>
      <c r="F35" s="345" t="s">
        <v>320</v>
      </c>
      <c r="G35" s="345" t="s">
        <v>321</v>
      </c>
      <c r="H35" s="345" t="s">
        <v>415</v>
      </c>
    </row>
    <row r="36" spans="2:8" x14ac:dyDescent="0.25">
      <c r="B36" s="345" t="s">
        <v>298</v>
      </c>
      <c r="C36" s="345" t="s">
        <v>416</v>
      </c>
      <c r="D36" s="345" t="s">
        <v>417</v>
      </c>
      <c r="E36" s="345" t="s">
        <v>319</v>
      </c>
      <c r="F36" s="345" t="s">
        <v>320</v>
      </c>
      <c r="G36" s="345" t="s">
        <v>321</v>
      </c>
      <c r="H36" s="345" t="s">
        <v>418</v>
      </c>
    </row>
    <row r="37" spans="2:8" x14ac:dyDescent="0.25">
      <c r="B37" s="345" t="s">
        <v>298</v>
      </c>
      <c r="C37" s="345" t="s">
        <v>419</v>
      </c>
      <c r="D37" s="345" t="s">
        <v>420</v>
      </c>
      <c r="E37" s="345" t="s">
        <v>319</v>
      </c>
      <c r="F37" s="345" t="s">
        <v>320</v>
      </c>
      <c r="G37" s="345" t="s">
        <v>321</v>
      </c>
      <c r="H37" s="345" t="s">
        <v>421</v>
      </c>
    </row>
    <row r="38" spans="2:8" x14ac:dyDescent="0.25">
      <c r="B38" s="345" t="s">
        <v>298</v>
      </c>
      <c r="C38" s="345" t="s">
        <v>422</v>
      </c>
      <c r="D38" s="345" t="s">
        <v>423</v>
      </c>
      <c r="E38" s="345" t="s">
        <v>319</v>
      </c>
      <c r="F38" s="345" t="s">
        <v>320</v>
      </c>
      <c r="G38" s="345" t="s">
        <v>321</v>
      </c>
      <c r="H38" s="345" t="s">
        <v>424</v>
      </c>
    </row>
    <row r="39" spans="2:8" x14ac:dyDescent="0.25">
      <c r="B39" s="345" t="s">
        <v>298</v>
      </c>
      <c r="C39" s="345" t="s">
        <v>425</v>
      </c>
      <c r="D39" s="345" t="s">
        <v>426</v>
      </c>
      <c r="E39" s="345" t="s">
        <v>319</v>
      </c>
      <c r="F39" s="345" t="s">
        <v>320</v>
      </c>
      <c r="G39" s="345" t="s">
        <v>321</v>
      </c>
      <c r="H39" s="345" t="s">
        <v>427</v>
      </c>
    </row>
    <row r="40" spans="2:8" x14ac:dyDescent="0.25">
      <c r="B40" s="345" t="s">
        <v>298</v>
      </c>
      <c r="C40" s="345" t="s">
        <v>428</v>
      </c>
      <c r="D40" s="345" t="s">
        <v>429</v>
      </c>
      <c r="E40" s="345" t="s">
        <v>319</v>
      </c>
      <c r="F40" s="345" t="s">
        <v>320</v>
      </c>
      <c r="G40" s="345" t="s">
        <v>321</v>
      </c>
      <c r="H40" s="345" t="s">
        <v>430</v>
      </c>
    </row>
    <row r="41" spans="2:8" x14ac:dyDescent="0.25">
      <c r="B41" s="345" t="s">
        <v>298</v>
      </c>
      <c r="C41" s="345" t="s">
        <v>431</v>
      </c>
      <c r="D41" s="345" t="s">
        <v>432</v>
      </c>
      <c r="E41" s="345" t="s">
        <v>319</v>
      </c>
      <c r="F41" s="345" t="s">
        <v>320</v>
      </c>
      <c r="G41" s="345" t="s">
        <v>321</v>
      </c>
      <c r="H41" s="345" t="s">
        <v>433</v>
      </c>
    </row>
    <row r="42" spans="2:8" x14ac:dyDescent="0.25">
      <c r="B42" s="345" t="s">
        <v>298</v>
      </c>
      <c r="C42" s="345" t="s">
        <v>434</v>
      </c>
      <c r="D42" s="345" t="s">
        <v>435</v>
      </c>
      <c r="E42" s="345" t="s">
        <v>319</v>
      </c>
      <c r="F42" s="345" t="s">
        <v>320</v>
      </c>
      <c r="G42" s="345" t="s">
        <v>321</v>
      </c>
      <c r="H42" s="345" t="s">
        <v>436</v>
      </c>
    </row>
    <row r="43" spans="2:8" x14ac:dyDescent="0.25">
      <c r="B43" s="345" t="s">
        <v>298</v>
      </c>
      <c r="C43" s="345" t="s">
        <v>437</v>
      </c>
      <c r="D43" s="345" t="s">
        <v>438</v>
      </c>
      <c r="E43" s="345" t="s">
        <v>319</v>
      </c>
      <c r="F43" s="345" t="s">
        <v>320</v>
      </c>
      <c r="G43" s="345" t="s">
        <v>321</v>
      </c>
      <c r="H43" s="345" t="s">
        <v>439</v>
      </c>
    </row>
    <row r="44" spans="2:8" x14ac:dyDescent="0.25">
      <c r="B44" s="345" t="s">
        <v>298</v>
      </c>
      <c r="C44" s="345" t="s">
        <v>440</v>
      </c>
      <c r="D44" s="346" t="s">
        <v>441</v>
      </c>
      <c r="E44" s="345" t="s">
        <v>319</v>
      </c>
      <c r="F44" s="345" t="s">
        <v>320</v>
      </c>
      <c r="G44" s="345" t="s">
        <v>321</v>
      </c>
      <c r="H44" s="345" t="s">
        <v>442</v>
      </c>
    </row>
    <row r="45" spans="2:8" x14ac:dyDescent="0.25">
      <c r="B45" s="345" t="s">
        <v>298</v>
      </c>
      <c r="C45" s="345" t="s">
        <v>443</v>
      </c>
      <c r="D45" s="345" t="s">
        <v>444</v>
      </c>
      <c r="E45" s="345" t="s">
        <v>319</v>
      </c>
      <c r="F45" s="345" t="s">
        <v>320</v>
      </c>
      <c r="G45" s="345" t="s">
        <v>321</v>
      </c>
      <c r="H45" s="345" t="s">
        <v>445</v>
      </c>
    </row>
    <row r="46" spans="2:8" x14ac:dyDescent="0.25">
      <c r="B46" s="345" t="s">
        <v>298</v>
      </c>
      <c r="C46" s="345" t="s">
        <v>446</v>
      </c>
      <c r="D46" s="345" t="s">
        <v>447</v>
      </c>
      <c r="E46" s="345" t="s">
        <v>319</v>
      </c>
      <c r="F46" s="345" t="s">
        <v>320</v>
      </c>
      <c r="G46" s="345" t="s">
        <v>321</v>
      </c>
      <c r="H46" s="345" t="s">
        <v>448</v>
      </c>
    </row>
    <row r="47" spans="2:8" x14ac:dyDescent="0.25">
      <c r="B47" s="345" t="s">
        <v>298</v>
      </c>
      <c r="C47" s="345" t="s">
        <v>449</v>
      </c>
      <c r="D47" s="345" t="s">
        <v>450</v>
      </c>
      <c r="E47" s="345" t="s">
        <v>319</v>
      </c>
      <c r="F47" s="345" t="s">
        <v>320</v>
      </c>
      <c r="G47" s="345" t="s">
        <v>321</v>
      </c>
      <c r="H47" s="345" t="s">
        <v>451</v>
      </c>
    </row>
    <row r="48" spans="2:8" x14ac:dyDescent="0.25">
      <c r="B48" s="345" t="s">
        <v>298</v>
      </c>
      <c r="C48" s="345" t="s">
        <v>452</v>
      </c>
      <c r="D48" s="345" t="s">
        <v>453</v>
      </c>
      <c r="E48" s="345" t="s">
        <v>319</v>
      </c>
      <c r="F48" s="345" t="s">
        <v>320</v>
      </c>
      <c r="G48" s="345" t="s">
        <v>321</v>
      </c>
      <c r="H48" s="345" t="s">
        <v>454</v>
      </c>
    </row>
    <row r="49" spans="2:8" x14ac:dyDescent="0.25">
      <c r="B49" s="345" t="s">
        <v>298</v>
      </c>
      <c r="C49" s="345" t="s">
        <v>455</v>
      </c>
      <c r="D49" s="345" t="s">
        <v>456</v>
      </c>
      <c r="E49" s="345" t="s">
        <v>319</v>
      </c>
      <c r="F49" s="345" t="s">
        <v>320</v>
      </c>
      <c r="G49" s="345" t="s">
        <v>321</v>
      </c>
      <c r="H49" s="345" t="s">
        <v>457</v>
      </c>
    </row>
    <row r="50" spans="2:8" x14ac:dyDescent="0.25">
      <c r="B50" s="345" t="s">
        <v>298</v>
      </c>
      <c r="C50" s="345" t="s">
        <v>458</v>
      </c>
      <c r="D50" s="345" t="s">
        <v>459</v>
      </c>
      <c r="E50" s="345" t="s">
        <v>319</v>
      </c>
      <c r="F50" s="345" t="s">
        <v>320</v>
      </c>
      <c r="G50" s="345" t="s">
        <v>321</v>
      </c>
      <c r="H50" s="345" t="s">
        <v>460</v>
      </c>
    </row>
    <row r="51" spans="2:8" x14ac:dyDescent="0.25">
      <c r="B51" s="345" t="s">
        <v>298</v>
      </c>
      <c r="C51" s="345" t="s">
        <v>461</v>
      </c>
      <c r="D51" s="345" t="s">
        <v>462</v>
      </c>
      <c r="E51" s="345" t="s">
        <v>319</v>
      </c>
      <c r="F51" s="345" t="s">
        <v>320</v>
      </c>
      <c r="G51" s="345" t="s">
        <v>321</v>
      </c>
      <c r="H51" s="345" t="s">
        <v>463</v>
      </c>
    </row>
    <row r="52" spans="2:8" x14ac:dyDescent="0.25">
      <c r="B52" s="345" t="s">
        <v>298</v>
      </c>
      <c r="C52" s="345" t="s">
        <v>464</v>
      </c>
      <c r="D52" s="345" t="s">
        <v>465</v>
      </c>
      <c r="E52" s="345" t="s">
        <v>319</v>
      </c>
      <c r="F52" s="345" t="s">
        <v>320</v>
      </c>
      <c r="G52" s="345" t="s">
        <v>321</v>
      </c>
      <c r="H52" s="345" t="s">
        <v>466</v>
      </c>
    </row>
  </sheetData>
  <pageMargins left="0.7" right="0.7" top="0.75" bottom="0.75" header="0.3" footer="0.3"/>
  <pageSetup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theme="9"/>
  </sheetPr>
  <dimension ref="I2:I9"/>
  <sheetViews>
    <sheetView workbookViewId="0">
      <selection activeCell="P9" sqref="P9"/>
    </sheetView>
  </sheetViews>
  <sheetFormatPr defaultRowHeight="15" x14ac:dyDescent="0.25"/>
  <sheetData>
    <row r="2" spans="9:9" x14ac:dyDescent="0.25">
      <c r="I2" s="9" t="s">
        <v>467</v>
      </c>
    </row>
    <row r="3" spans="9:9" x14ac:dyDescent="0.25">
      <c r="I3" s="8" t="s">
        <v>468</v>
      </c>
    </row>
    <row r="4" spans="9:9" x14ac:dyDescent="0.25">
      <c r="I4" s="8" t="s">
        <v>469</v>
      </c>
    </row>
    <row r="5" spans="9:9" x14ac:dyDescent="0.25">
      <c r="I5" s="8"/>
    </row>
    <row r="6" spans="9:9" x14ac:dyDescent="0.25">
      <c r="I6" s="8" t="s">
        <v>470</v>
      </c>
    </row>
    <row r="7" spans="9:9" x14ac:dyDescent="0.25">
      <c r="I7" t="s">
        <v>471</v>
      </c>
    </row>
    <row r="9" spans="9:9" x14ac:dyDescent="0.25">
      <c r="I9" s="8" t="s">
        <v>472</v>
      </c>
    </row>
  </sheetData>
  <pageMargins left="0.7" right="0.7" top="0.75" bottom="0.75" header="0.3" footer="0.3"/>
  <pageSetup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theme="9"/>
  </sheetPr>
  <dimension ref="A1:AC9"/>
  <sheetViews>
    <sheetView workbookViewId="0">
      <pane xSplit="3" ySplit="3" topLeftCell="D4" activePane="bottomRight" state="frozen"/>
      <selection pane="topRight" activeCell="B1" sqref="B1"/>
      <selection pane="bottomLeft" activeCell="A4" sqref="A4"/>
      <selection pane="bottomRight" activeCell="AB18" sqref="AB17:AB18"/>
    </sheetView>
  </sheetViews>
  <sheetFormatPr defaultColWidth="9.140625" defaultRowHeight="12.75" x14ac:dyDescent="0.2"/>
  <cols>
    <col min="1" max="1" width="20.85546875" style="21" bestFit="1" customWidth="1"/>
    <col min="2" max="2" width="20.85546875" style="21" customWidth="1"/>
    <col min="3" max="3" width="15.42578125" style="20" customWidth="1"/>
    <col min="4" max="4" width="35.5703125" style="20" customWidth="1"/>
    <col min="5" max="5" width="19.85546875" style="20" customWidth="1"/>
    <col min="6" max="6" width="21.140625" style="20" customWidth="1"/>
    <col min="7" max="7" width="25.5703125" style="20" customWidth="1"/>
    <col min="8" max="8" width="35.5703125" style="20" customWidth="1"/>
    <col min="9" max="9" width="22.42578125" style="20" customWidth="1"/>
    <col min="10" max="10" width="18.42578125" style="20" customWidth="1"/>
    <col min="11" max="11" width="18.5703125" style="20" customWidth="1"/>
    <col min="12" max="12" width="25.5703125" style="20" customWidth="1"/>
    <col min="13" max="13" width="25.5703125" style="48" customWidth="1"/>
    <col min="14" max="14" width="25.5703125" style="20" customWidth="1"/>
    <col min="15" max="15" width="25.5703125" style="48" customWidth="1"/>
    <col min="16" max="17" width="35.5703125" style="20" customWidth="1"/>
    <col min="18" max="18" width="35.5703125" style="48" customWidth="1"/>
    <col min="19" max="24" width="35.5703125" style="20" customWidth="1"/>
    <col min="25" max="25" width="71.5703125" style="20" customWidth="1"/>
    <col min="26" max="26" width="35.5703125" style="20" customWidth="1"/>
    <col min="27" max="27" width="81.5703125" style="20" customWidth="1"/>
    <col min="28" max="28" width="41.42578125" style="20" customWidth="1"/>
    <col min="29" max="29" width="9.140625" style="20"/>
    <col min="30" max="16384" width="9.140625" style="21"/>
  </cols>
  <sheetData>
    <row r="1" spans="1:29" ht="13.5" thickBot="1" x14ac:dyDescent="0.25">
      <c r="A1" s="12" t="s">
        <v>473</v>
      </c>
      <c r="C1" s="48"/>
      <c r="D1" s="12"/>
      <c r="E1" s="12"/>
      <c r="F1" s="12"/>
      <c r="G1" s="48"/>
      <c r="H1" s="48"/>
      <c r="I1" s="48"/>
      <c r="J1" s="48"/>
      <c r="K1" s="48"/>
      <c r="L1" s="48"/>
      <c r="N1" s="48"/>
      <c r="P1" s="48"/>
      <c r="Q1" s="48"/>
      <c r="S1" s="48"/>
      <c r="T1" s="48"/>
      <c r="U1" s="48"/>
      <c r="V1" s="48"/>
      <c r="W1" s="48"/>
      <c r="X1" s="48"/>
      <c r="Y1" s="48"/>
      <c r="Z1" s="48"/>
      <c r="AA1" s="48"/>
      <c r="AB1" s="48"/>
      <c r="AC1" s="48"/>
    </row>
    <row r="2" spans="1:29" s="20" customFormat="1" ht="39.75" customHeight="1" x14ac:dyDescent="0.2">
      <c r="A2" s="446" t="s">
        <v>17</v>
      </c>
      <c r="B2" s="448" t="s">
        <v>18</v>
      </c>
      <c r="C2" s="458" t="s">
        <v>135</v>
      </c>
      <c r="D2" s="448" t="s">
        <v>474</v>
      </c>
      <c r="E2" s="448" t="s">
        <v>475</v>
      </c>
      <c r="F2" s="456" t="s">
        <v>476</v>
      </c>
      <c r="G2" s="456" t="s">
        <v>477</v>
      </c>
      <c r="H2" s="448" t="s">
        <v>478</v>
      </c>
      <c r="I2" s="448" t="s">
        <v>479</v>
      </c>
      <c r="J2" s="448"/>
      <c r="K2" s="448"/>
      <c r="L2" s="448" t="s">
        <v>480</v>
      </c>
      <c r="M2" s="448" t="s">
        <v>481</v>
      </c>
      <c r="N2" s="448" t="s">
        <v>482</v>
      </c>
      <c r="O2" s="448" t="s">
        <v>483</v>
      </c>
      <c r="P2" s="454" t="s">
        <v>484</v>
      </c>
      <c r="Q2" s="448" t="s">
        <v>485</v>
      </c>
      <c r="R2" s="448" t="s">
        <v>486</v>
      </c>
      <c r="S2" s="448" t="s">
        <v>487</v>
      </c>
      <c r="T2" s="448" t="s">
        <v>488</v>
      </c>
      <c r="U2" s="448" t="s">
        <v>489</v>
      </c>
      <c r="V2" s="448" t="s">
        <v>490</v>
      </c>
      <c r="W2" s="456" t="s">
        <v>491</v>
      </c>
      <c r="X2" s="456" t="s">
        <v>492</v>
      </c>
      <c r="Y2" s="456" t="s">
        <v>493</v>
      </c>
      <c r="Z2" s="456" t="s">
        <v>494</v>
      </c>
      <c r="AA2" s="456" t="s">
        <v>495</v>
      </c>
      <c r="AB2" s="459" t="s">
        <v>208</v>
      </c>
      <c r="AC2" s="48"/>
    </row>
    <row r="3" spans="1:29" s="20" customFormat="1" ht="61.5" customHeight="1" thickBot="1" x14ac:dyDescent="0.25">
      <c r="A3" s="447"/>
      <c r="B3" s="449"/>
      <c r="C3" s="461"/>
      <c r="D3" s="449"/>
      <c r="E3" s="449"/>
      <c r="F3" s="457"/>
      <c r="G3" s="457"/>
      <c r="H3" s="449"/>
      <c r="I3" s="311" t="s">
        <v>496</v>
      </c>
      <c r="J3" s="311" t="s">
        <v>497</v>
      </c>
      <c r="K3" s="312" t="s">
        <v>498</v>
      </c>
      <c r="L3" s="449"/>
      <c r="M3" s="449"/>
      <c r="N3" s="449"/>
      <c r="O3" s="449"/>
      <c r="P3" s="469"/>
      <c r="Q3" s="449"/>
      <c r="R3" s="449"/>
      <c r="S3" s="449"/>
      <c r="T3" s="449"/>
      <c r="U3" s="449"/>
      <c r="V3" s="449"/>
      <c r="W3" s="457"/>
      <c r="X3" s="457"/>
      <c r="Y3" s="457"/>
      <c r="Z3" s="457"/>
      <c r="AA3" s="457"/>
      <c r="AB3" s="460"/>
      <c r="AC3" s="48"/>
    </row>
    <row r="4" spans="1:29" s="36" customFormat="1" x14ac:dyDescent="0.2">
      <c r="A4" s="47"/>
      <c r="B4" s="43" t="s">
        <v>20</v>
      </c>
      <c r="C4" s="23" t="s">
        <v>1634</v>
      </c>
      <c r="D4" s="74" t="s">
        <v>1707</v>
      </c>
      <c r="E4" s="74" t="s">
        <v>1793</v>
      </c>
      <c r="F4" s="74" t="s">
        <v>1706</v>
      </c>
      <c r="G4" s="53" t="s">
        <v>1747</v>
      </c>
      <c r="H4" s="53" t="s">
        <v>1747</v>
      </c>
      <c r="I4" s="53" t="s">
        <v>1749</v>
      </c>
      <c r="J4" s="53">
        <v>18</v>
      </c>
      <c r="K4" s="74" t="s">
        <v>1753</v>
      </c>
      <c r="L4" s="74">
        <v>24</v>
      </c>
      <c r="M4" s="74">
        <v>24</v>
      </c>
      <c r="N4" s="26">
        <v>8760</v>
      </c>
      <c r="O4" s="26">
        <v>8760</v>
      </c>
      <c r="P4" s="74" t="s">
        <v>1743</v>
      </c>
      <c r="Q4" s="22" t="s">
        <v>1744</v>
      </c>
      <c r="R4" s="22" t="s">
        <v>1744</v>
      </c>
      <c r="S4" s="22">
        <v>1</v>
      </c>
      <c r="T4" s="22" t="s">
        <v>1745</v>
      </c>
      <c r="U4" s="74">
        <v>2</v>
      </c>
      <c r="V4" s="74" t="s">
        <v>1747</v>
      </c>
      <c r="W4" s="74" t="s">
        <v>1775</v>
      </c>
      <c r="X4" s="74">
        <v>1968</v>
      </c>
      <c r="Y4" s="22" t="s">
        <v>71</v>
      </c>
      <c r="Z4" s="65" t="s">
        <v>1754</v>
      </c>
      <c r="AA4" s="74" t="s">
        <v>1755</v>
      </c>
      <c r="AB4" s="74"/>
      <c r="AC4" s="35"/>
    </row>
    <row r="5" spans="1:29" x14ac:dyDescent="0.2">
      <c r="D5" s="20" t="s">
        <v>1746</v>
      </c>
      <c r="E5" s="20" t="s">
        <v>1793</v>
      </c>
      <c r="F5" s="20" t="s">
        <v>1706</v>
      </c>
      <c r="G5" s="20" t="s">
        <v>1748</v>
      </c>
      <c r="H5" s="20" t="s">
        <v>1748</v>
      </c>
      <c r="I5" s="20" t="s">
        <v>1750</v>
      </c>
      <c r="J5" s="20" t="s">
        <v>1751</v>
      </c>
      <c r="K5" s="20" t="s">
        <v>1752</v>
      </c>
      <c r="L5" s="20">
        <v>16</v>
      </c>
      <c r="M5" s="48">
        <v>16</v>
      </c>
      <c r="N5" s="361">
        <v>5840</v>
      </c>
      <c r="O5" s="361">
        <v>5840</v>
      </c>
      <c r="P5" s="20" t="s">
        <v>1742</v>
      </c>
      <c r="Q5" s="20" t="s">
        <v>1744</v>
      </c>
      <c r="R5" s="48" t="s">
        <v>1744</v>
      </c>
      <c r="S5" s="20">
        <v>1</v>
      </c>
      <c r="T5" s="20" t="s">
        <v>1745</v>
      </c>
      <c r="U5" s="20">
        <v>1</v>
      </c>
      <c r="V5" s="20" t="s">
        <v>1748</v>
      </c>
      <c r="X5" s="20">
        <v>1941</v>
      </c>
      <c r="Y5" s="20" t="s">
        <v>71</v>
      </c>
      <c r="Z5" s="20" t="s">
        <v>1754</v>
      </c>
      <c r="AA5" s="20" t="s">
        <v>1756</v>
      </c>
    </row>
    <row r="6" spans="1:29" x14ac:dyDescent="0.2">
      <c r="N6" s="361"/>
      <c r="AA6" s="20" t="s">
        <v>1757</v>
      </c>
      <c r="AB6" s="20" t="s">
        <v>2303</v>
      </c>
    </row>
    <row r="7" spans="1:29" x14ac:dyDescent="0.2">
      <c r="C7" s="48"/>
      <c r="D7" s="48"/>
      <c r="E7" s="48"/>
      <c r="F7" s="48" t="s">
        <v>501</v>
      </c>
      <c r="G7" s="48"/>
      <c r="H7" s="48"/>
      <c r="I7" s="48"/>
      <c r="J7" s="48"/>
      <c r="K7" s="48"/>
      <c r="L7" s="48"/>
      <c r="N7" s="48"/>
      <c r="P7" s="48"/>
      <c r="Q7" s="48"/>
      <c r="S7" s="48"/>
      <c r="T7" s="48"/>
      <c r="U7" s="48"/>
      <c r="V7" s="48"/>
      <c r="W7" s="48"/>
      <c r="X7" s="48"/>
      <c r="Y7" s="48"/>
      <c r="Z7" s="48"/>
      <c r="AA7" s="48" t="s">
        <v>1758</v>
      </c>
      <c r="AB7" s="48"/>
      <c r="AC7" s="48"/>
    </row>
    <row r="8" spans="1:29" ht="14.25" x14ac:dyDescent="0.2">
      <c r="D8" s="30"/>
      <c r="E8" s="30"/>
      <c r="F8" s="30" t="s">
        <v>502</v>
      </c>
      <c r="G8" s="30"/>
      <c r="H8" s="30"/>
    </row>
    <row r="9" spans="1:29" x14ac:dyDescent="0.2">
      <c r="D9" s="48"/>
      <c r="E9" s="48"/>
      <c r="F9" s="48" t="s">
        <v>503</v>
      </c>
      <c r="G9" s="48"/>
      <c r="H9" s="48"/>
    </row>
  </sheetData>
  <mergeCells count="26">
    <mergeCell ref="AB2:AB3"/>
    <mergeCell ref="AA2:AA3"/>
    <mergeCell ref="Y2:Y3"/>
    <mergeCell ref="Z2:Z3"/>
    <mergeCell ref="X2:X3"/>
    <mergeCell ref="V2:V3"/>
    <mergeCell ref="W2:W3"/>
    <mergeCell ref="A2:A3"/>
    <mergeCell ref="C2:C3"/>
    <mergeCell ref="G2:G3"/>
    <mergeCell ref="H2:H3"/>
    <mergeCell ref="D2:D3"/>
    <mergeCell ref="F2:F3"/>
    <mergeCell ref="B2:B3"/>
    <mergeCell ref="E2:E3"/>
    <mergeCell ref="Q2:Q3"/>
    <mergeCell ref="S2:S3"/>
    <mergeCell ref="T2:T3"/>
    <mergeCell ref="U2:U3"/>
    <mergeCell ref="R2:R3"/>
    <mergeCell ref="I2:K2"/>
    <mergeCell ref="L2:L3"/>
    <mergeCell ref="N2:N3"/>
    <mergeCell ref="P2:P3"/>
    <mergeCell ref="M2:M3"/>
    <mergeCell ref="O2:O3"/>
  </mergeCell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theme="9"/>
  </sheetPr>
  <dimension ref="A1:L24"/>
  <sheetViews>
    <sheetView workbookViewId="0">
      <pane xSplit="3" ySplit="3" topLeftCell="D4" activePane="bottomRight" state="frozen"/>
      <selection pane="topRight" activeCell="B1" sqref="B1"/>
      <selection pane="bottomLeft" activeCell="A4" sqref="A4"/>
      <selection pane="bottomRight" activeCell="E33" sqref="E33"/>
    </sheetView>
  </sheetViews>
  <sheetFormatPr defaultColWidth="9.140625" defaultRowHeight="12.75" x14ac:dyDescent="0.2"/>
  <cols>
    <col min="1" max="1" width="21" style="20" bestFit="1" customWidth="1"/>
    <col min="2" max="2" width="21" style="48" customWidth="1"/>
    <col min="3" max="3" width="21.5703125" style="18" customWidth="1"/>
    <col min="4" max="4" width="15.42578125" style="18" customWidth="1"/>
    <col min="5" max="5" width="20.5703125" style="18" customWidth="1"/>
    <col min="6" max="7" width="13.5703125" style="18" customWidth="1"/>
    <col min="8" max="8" width="23.5703125" style="18" customWidth="1"/>
    <col min="9" max="9" width="20.5703125" style="18" customWidth="1"/>
    <col min="10" max="11" width="13.5703125" style="18" customWidth="1"/>
    <col min="12" max="12" width="37.85546875" style="18" customWidth="1"/>
    <col min="13" max="16384" width="9.140625" style="18"/>
  </cols>
  <sheetData>
    <row r="1" spans="1:12" s="48" customFormat="1" ht="13.5" thickBot="1" x14ac:dyDescent="0.25">
      <c r="A1" s="12" t="s">
        <v>504</v>
      </c>
      <c r="D1" s="12"/>
    </row>
    <row r="2" spans="1:12" s="48" customFormat="1" ht="14.45" customHeight="1" x14ac:dyDescent="0.2">
      <c r="A2" s="479" t="s">
        <v>17</v>
      </c>
      <c r="B2" s="477" t="s">
        <v>18</v>
      </c>
      <c r="C2" s="475" t="s">
        <v>135</v>
      </c>
      <c r="D2" s="477" t="s">
        <v>474</v>
      </c>
      <c r="E2" s="448" t="s">
        <v>505</v>
      </c>
      <c r="F2" s="448"/>
      <c r="G2" s="448"/>
      <c r="H2" s="448"/>
      <c r="I2" s="448" t="s">
        <v>506</v>
      </c>
      <c r="J2" s="448"/>
      <c r="K2" s="448"/>
      <c r="L2" s="462"/>
    </row>
    <row r="3" spans="1:12" s="48" customFormat="1" ht="64.5" thickBot="1" x14ac:dyDescent="0.25">
      <c r="A3" s="480"/>
      <c r="B3" s="478"/>
      <c r="C3" s="476"/>
      <c r="D3" s="478"/>
      <c r="E3" s="311" t="s">
        <v>507</v>
      </c>
      <c r="F3" s="311" t="s">
        <v>508</v>
      </c>
      <c r="G3" s="311" t="s">
        <v>509</v>
      </c>
      <c r="H3" s="311" t="s">
        <v>510</v>
      </c>
      <c r="I3" s="348" t="s">
        <v>507</v>
      </c>
      <c r="J3" s="348" t="s">
        <v>508</v>
      </c>
      <c r="K3" s="348" t="s">
        <v>509</v>
      </c>
      <c r="L3" s="352" t="s">
        <v>510</v>
      </c>
    </row>
    <row r="4" spans="1:12" s="36" customFormat="1" x14ac:dyDescent="0.2">
      <c r="A4" s="47" t="s">
        <v>1705</v>
      </c>
      <c r="B4" s="43" t="s">
        <v>20</v>
      </c>
      <c r="C4" s="23" t="s">
        <v>1634</v>
      </c>
      <c r="D4" s="431" t="s">
        <v>1711</v>
      </c>
      <c r="E4" s="75" t="s">
        <v>1754</v>
      </c>
      <c r="F4" s="369">
        <v>874791000</v>
      </c>
      <c r="G4" s="75" t="s">
        <v>1776</v>
      </c>
      <c r="H4" s="371">
        <v>100</v>
      </c>
      <c r="I4" s="75" t="s">
        <v>1754</v>
      </c>
      <c r="J4" s="76">
        <v>874791000</v>
      </c>
      <c r="K4" s="75" t="s">
        <v>1776</v>
      </c>
      <c r="L4" s="75"/>
    </row>
    <row r="5" spans="1:12" x14ac:dyDescent="0.2">
      <c r="A5" s="47" t="s">
        <v>1705</v>
      </c>
      <c r="B5" s="43" t="s">
        <v>20</v>
      </c>
      <c r="C5" s="18" t="s">
        <v>1634</v>
      </c>
      <c r="D5" s="431" t="s">
        <v>1708</v>
      </c>
      <c r="E5" s="75" t="s">
        <v>1754</v>
      </c>
      <c r="F5" s="369">
        <v>719082000</v>
      </c>
      <c r="G5" s="75" t="s">
        <v>1776</v>
      </c>
      <c r="H5" s="372">
        <v>100</v>
      </c>
      <c r="I5" s="75" t="s">
        <v>1754</v>
      </c>
      <c r="J5" s="76">
        <v>719082000</v>
      </c>
      <c r="K5" s="75" t="s">
        <v>1776</v>
      </c>
    </row>
    <row r="6" spans="1:12" x14ac:dyDescent="0.2">
      <c r="A6" s="47" t="s">
        <v>1705</v>
      </c>
      <c r="B6" s="43" t="s">
        <v>20</v>
      </c>
      <c r="C6" s="18" t="s">
        <v>1634</v>
      </c>
      <c r="D6" s="431" t="s">
        <v>1707</v>
      </c>
      <c r="E6" s="75" t="s">
        <v>1754</v>
      </c>
      <c r="F6" s="370">
        <v>3585391000</v>
      </c>
      <c r="G6" s="75" t="s">
        <v>1776</v>
      </c>
      <c r="H6" s="372">
        <v>100</v>
      </c>
      <c r="I6" s="75" t="s">
        <v>1754</v>
      </c>
      <c r="J6" s="76">
        <v>3558391000</v>
      </c>
      <c r="K6" s="75" t="s">
        <v>1776</v>
      </c>
    </row>
    <row r="24" spans="8:8" x14ac:dyDescent="0.2">
      <c r="H24" s="22">
        <v>2</v>
      </c>
    </row>
  </sheetData>
  <mergeCells count="6">
    <mergeCell ref="C2:C3"/>
    <mergeCell ref="D2:D3"/>
    <mergeCell ref="A2:A3"/>
    <mergeCell ref="B2:B3"/>
    <mergeCell ref="I2:L2"/>
    <mergeCell ref="E2:H2"/>
  </mergeCell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theme="9"/>
  </sheetPr>
  <dimension ref="A1:B4"/>
  <sheetViews>
    <sheetView workbookViewId="0">
      <pane xSplit="1" ySplit="3" topLeftCell="B4" activePane="bottomRight" state="frozen"/>
      <selection pane="topRight"/>
      <selection pane="bottomLeft"/>
      <selection pane="bottomRight" activeCell="A2" sqref="A2:A3"/>
    </sheetView>
  </sheetViews>
  <sheetFormatPr defaultColWidth="9.140625" defaultRowHeight="12.75" x14ac:dyDescent="0.2"/>
  <cols>
    <col min="1" max="1" width="121.140625" style="1" customWidth="1"/>
    <col min="2" max="2" width="34.42578125" style="1" customWidth="1"/>
    <col min="3" max="16384" width="9.140625" style="1"/>
  </cols>
  <sheetData>
    <row r="1" spans="1:2" s="11" customFormat="1" ht="51.75" thickBot="1" x14ac:dyDescent="0.25">
      <c r="A1" s="290" t="s">
        <v>513</v>
      </c>
      <c r="B1" s="290"/>
    </row>
    <row r="2" spans="1:2" s="291" customFormat="1" ht="27.75" customHeight="1" x14ac:dyDescent="0.25">
      <c r="A2" s="481" t="s">
        <v>514</v>
      </c>
      <c r="B2" s="483" t="s">
        <v>24</v>
      </c>
    </row>
    <row r="3" spans="1:2" s="291" customFormat="1" ht="26.1" customHeight="1" thickBot="1" x14ac:dyDescent="0.3">
      <c r="A3" s="482"/>
      <c r="B3" s="484"/>
    </row>
    <row r="4" spans="1:2" x14ac:dyDescent="0.2">
      <c r="A4" s="238"/>
      <c r="B4" s="18"/>
    </row>
  </sheetData>
  <mergeCells count="2">
    <mergeCell ref="A2:A3"/>
    <mergeCell ref="B2:B3"/>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theme="9"/>
  </sheetPr>
  <dimension ref="A1:U9"/>
  <sheetViews>
    <sheetView workbookViewId="0">
      <pane xSplit="3" ySplit="3" topLeftCell="D4" activePane="bottomRight" state="frozen"/>
      <selection pane="topRight" activeCell="B1" sqref="B1"/>
      <selection pane="bottomLeft" activeCell="A4" sqref="A4"/>
      <selection pane="bottomRight" activeCell="H31" sqref="H31"/>
    </sheetView>
  </sheetViews>
  <sheetFormatPr defaultColWidth="9.140625" defaultRowHeight="12.75" x14ac:dyDescent="0.2"/>
  <cols>
    <col min="1" max="1" width="21.85546875" style="18" customWidth="1"/>
    <col min="2" max="2" width="22.140625" style="18" customWidth="1"/>
    <col min="3" max="3" width="24.5703125" style="18" customWidth="1"/>
    <col min="4" max="6" width="15.5703125" style="18" customWidth="1"/>
    <col min="7" max="7" width="22.5703125" style="18" customWidth="1"/>
    <col min="8" max="11" width="12.5703125" style="18" customWidth="1"/>
    <col min="12" max="12" width="25.42578125" style="18" customWidth="1"/>
    <col min="13" max="14" width="12.5703125" style="18" customWidth="1"/>
    <col min="15" max="16" width="13.42578125" style="18" customWidth="1"/>
    <col min="17" max="17" width="38.5703125" style="18" customWidth="1"/>
    <col min="18" max="18" width="19.42578125" style="18" customWidth="1"/>
    <col min="19" max="19" width="13.42578125" style="18" customWidth="1"/>
    <col min="20" max="20" width="38.5703125" style="18" customWidth="1"/>
    <col min="21" max="21" width="38.42578125" style="18" customWidth="1"/>
    <col min="22" max="16384" width="9.140625" style="18"/>
  </cols>
  <sheetData>
    <row r="1" spans="1:21" s="48" customFormat="1" ht="13.5" thickBot="1" x14ac:dyDescent="0.25">
      <c r="A1" s="12" t="s">
        <v>515</v>
      </c>
    </row>
    <row r="2" spans="1:21" s="33" customFormat="1" ht="27.75" customHeight="1" x14ac:dyDescent="0.2">
      <c r="A2" s="446" t="s">
        <v>17</v>
      </c>
      <c r="B2" s="448" t="s">
        <v>18</v>
      </c>
      <c r="C2" s="458" t="s">
        <v>135</v>
      </c>
      <c r="D2" s="448" t="s">
        <v>516</v>
      </c>
      <c r="E2" s="456" t="s">
        <v>517</v>
      </c>
      <c r="F2" s="456" t="s">
        <v>518</v>
      </c>
      <c r="G2" s="456" t="s">
        <v>519</v>
      </c>
      <c r="H2" s="448" t="s">
        <v>520</v>
      </c>
      <c r="I2" s="448"/>
      <c r="J2" s="448"/>
      <c r="K2" s="448"/>
      <c r="L2" s="448" t="s">
        <v>521</v>
      </c>
      <c r="M2" s="448" t="s">
        <v>522</v>
      </c>
      <c r="N2" s="448"/>
      <c r="O2" s="448"/>
      <c r="P2" s="448"/>
      <c r="Q2" s="448"/>
      <c r="R2" s="448" t="s">
        <v>523</v>
      </c>
      <c r="S2" s="448"/>
      <c r="T2" s="448"/>
      <c r="U2" s="459" t="s">
        <v>524</v>
      </c>
    </row>
    <row r="3" spans="1:21" s="33" customFormat="1" ht="89.1" customHeight="1" thickBot="1" x14ac:dyDescent="0.25">
      <c r="A3" s="447"/>
      <c r="B3" s="449"/>
      <c r="C3" s="461"/>
      <c r="D3" s="449"/>
      <c r="E3" s="457"/>
      <c r="F3" s="457"/>
      <c r="G3" s="457"/>
      <c r="H3" s="311" t="s">
        <v>525</v>
      </c>
      <c r="I3" s="311" t="s">
        <v>526</v>
      </c>
      <c r="J3" s="311" t="s">
        <v>527</v>
      </c>
      <c r="K3" s="311" t="s">
        <v>528</v>
      </c>
      <c r="L3" s="449"/>
      <c r="M3" s="311" t="s">
        <v>525</v>
      </c>
      <c r="N3" s="311" t="s">
        <v>526</v>
      </c>
      <c r="O3" s="311" t="s">
        <v>527</v>
      </c>
      <c r="P3" s="311" t="s">
        <v>528</v>
      </c>
      <c r="Q3" s="311" t="s">
        <v>529</v>
      </c>
      <c r="R3" s="311" t="s">
        <v>530</v>
      </c>
      <c r="S3" s="311" t="s">
        <v>531</v>
      </c>
      <c r="T3" s="311" t="s">
        <v>532</v>
      </c>
      <c r="U3" s="460"/>
    </row>
    <row r="4" spans="1:21" s="54" customFormat="1" x14ac:dyDescent="0.2">
      <c r="A4" s="50"/>
      <c r="B4" s="43" t="s">
        <v>20</v>
      </c>
      <c r="C4" s="51"/>
      <c r="D4" s="77"/>
      <c r="E4" s="77"/>
      <c r="F4" s="77"/>
      <c r="G4" s="77"/>
      <c r="H4" s="77"/>
      <c r="I4" s="77"/>
      <c r="J4" s="77"/>
      <c r="K4" s="77"/>
      <c r="L4" s="77"/>
      <c r="M4" s="77"/>
      <c r="N4" s="77"/>
      <c r="O4" s="77"/>
      <c r="P4" s="77"/>
      <c r="Q4" s="77"/>
      <c r="R4" s="51"/>
      <c r="S4" s="51"/>
      <c r="T4" s="51"/>
      <c r="U4" s="77"/>
    </row>
    <row r="5" spans="1:21" s="28" customFormat="1" x14ac:dyDescent="0.2">
      <c r="C5" s="27"/>
      <c r="D5" s="27"/>
      <c r="E5" s="27"/>
      <c r="F5" s="27"/>
      <c r="G5" s="27"/>
      <c r="H5" s="27"/>
      <c r="I5" s="27"/>
      <c r="J5" s="27"/>
      <c r="K5" s="27"/>
      <c r="L5" s="27"/>
      <c r="M5" s="27"/>
      <c r="N5" s="27"/>
      <c r="O5" s="27"/>
      <c r="P5" s="27"/>
      <c r="Q5" s="37"/>
      <c r="R5" s="38"/>
      <c r="S5" s="38"/>
      <c r="T5" s="39"/>
      <c r="U5" s="37"/>
    </row>
    <row r="6" spans="1:21" s="28" customFormat="1" x14ac:dyDescent="0.2">
      <c r="C6" s="27"/>
      <c r="D6" s="27"/>
      <c r="E6" s="27"/>
      <c r="F6" s="27"/>
      <c r="G6" s="27"/>
      <c r="H6" s="27"/>
      <c r="I6" s="27"/>
      <c r="J6" s="27"/>
      <c r="K6" s="27"/>
      <c r="L6" s="27"/>
      <c r="M6" s="27"/>
      <c r="N6" s="27"/>
      <c r="O6" s="27"/>
      <c r="P6" s="27"/>
      <c r="Q6" s="37"/>
      <c r="R6" s="38"/>
      <c r="S6" s="38"/>
      <c r="T6" s="39"/>
      <c r="U6" s="37"/>
    </row>
    <row r="7" spans="1:21" x14ac:dyDescent="0.2">
      <c r="M7" s="18" t="s">
        <v>501</v>
      </c>
    </row>
    <row r="8" spans="1:21" ht="14.25" x14ac:dyDescent="0.2">
      <c r="D8" s="34"/>
      <c r="E8" s="34"/>
      <c r="F8" s="34"/>
      <c r="G8" s="34"/>
      <c r="H8" s="34"/>
      <c r="I8" s="34"/>
      <c r="M8" s="34" t="s">
        <v>533</v>
      </c>
    </row>
    <row r="9" spans="1:21" x14ac:dyDescent="0.2">
      <c r="M9" s="18" t="s">
        <v>534</v>
      </c>
    </row>
  </sheetData>
  <mergeCells count="12">
    <mergeCell ref="M2:Q2"/>
    <mergeCell ref="A2:A3"/>
    <mergeCell ref="L2:L3"/>
    <mergeCell ref="U2:U3"/>
    <mergeCell ref="C2:C3"/>
    <mergeCell ref="D2:D3"/>
    <mergeCell ref="E2:E3"/>
    <mergeCell ref="F2:F3"/>
    <mergeCell ref="R2:T2"/>
    <mergeCell ref="G2:G3"/>
    <mergeCell ref="B2:B3"/>
    <mergeCell ref="H2:K2"/>
  </mergeCell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tabColor theme="9"/>
  </sheetPr>
  <dimension ref="A1:Y5"/>
  <sheetViews>
    <sheetView zoomScale="90" zoomScaleNormal="90" workbookViewId="0">
      <pane xSplit="3" ySplit="3" topLeftCell="D4" activePane="bottomRight" state="frozen"/>
      <selection pane="topRight" activeCell="B1" sqref="B1"/>
      <selection pane="bottomLeft" activeCell="A4" sqref="A4"/>
      <selection pane="bottomRight" activeCell="H35" sqref="H35"/>
    </sheetView>
  </sheetViews>
  <sheetFormatPr defaultColWidth="9.140625" defaultRowHeight="12.75" x14ac:dyDescent="0.2"/>
  <cols>
    <col min="1" max="1" width="20.85546875" style="18" bestFit="1" customWidth="1"/>
    <col min="2" max="2" width="20.85546875" style="18" customWidth="1"/>
    <col min="3" max="3" width="28.5703125" style="18" customWidth="1"/>
    <col min="4" max="4" width="23.140625" style="18" customWidth="1"/>
    <col min="5" max="5" width="15.5703125" style="18" customWidth="1"/>
    <col min="6" max="9" width="15.85546875" style="18" customWidth="1"/>
    <col min="10" max="10" width="25.42578125" style="18" customWidth="1"/>
    <col min="11" max="14" width="15.85546875" style="18" customWidth="1"/>
    <col min="15" max="15" width="31.5703125" style="18" customWidth="1"/>
    <col min="16" max="16" width="15.85546875" style="18" customWidth="1"/>
    <col min="17" max="17" width="48" style="18" customWidth="1"/>
    <col min="18" max="21" width="15.85546875" style="18" customWidth="1"/>
    <col min="22" max="22" width="19.42578125" style="18" customWidth="1"/>
    <col min="23" max="23" width="13.42578125" style="18" customWidth="1"/>
    <col min="24" max="24" width="38.5703125" style="18" customWidth="1"/>
    <col min="25" max="25" width="19.42578125" style="18" customWidth="1"/>
    <col min="26" max="16384" width="9.140625" style="18"/>
  </cols>
  <sheetData>
    <row r="1" spans="1:25" s="48" customFormat="1" ht="13.5" thickBot="1" x14ac:dyDescent="0.25">
      <c r="A1" s="12" t="s">
        <v>535</v>
      </c>
    </row>
    <row r="2" spans="1:25" s="48" customFormat="1" ht="12.75" customHeight="1" x14ac:dyDescent="0.2">
      <c r="A2" s="446" t="s">
        <v>17</v>
      </c>
      <c r="B2" s="448" t="s">
        <v>18</v>
      </c>
      <c r="C2" s="458" t="s">
        <v>135</v>
      </c>
      <c r="D2" s="448" t="s">
        <v>536</v>
      </c>
      <c r="E2" s="448" t="s">
        <v>537</v>
      </c>
      <c r="F2" s="448" t="s">
        <v>538</v>
      </c>
      <c r="G2" s="448"/>
      <c r="H2" s="448"/>
      <c r="I2" s="448"/>
      <c r="J2" s="448" t="s">
        <v>539</v>
      </c>
      <c r="K2" s="448" t="s">
        <v>540</v>
      </c>
      <c r="L2" s="448"/>
      <c r="M2" s="448"/>
      <c r="N2" s="448"/>
      <c r="O2" s="448" t="s">
        <v>541</v>
      </c>
      <c r="P2" s="448" t="s">
        <v>542</v>
      </c>
      <c r="Q2" s="448" t="s">
        <v>543</v>
      </c>
      <c r="R2" s="448" t="s">
        <v>544</v>
      </c>
      <c r="S2" s="448" t="s">
        <v>545</v>
      </c>
      <c r="T2" s="454" t="s">
        <v>546</v>
      </c>
      <c r="U2" s="448" t="s">
        <v>547</v>
      </c>
      <c r="V2" s="448" t="s">
        <v>548</v>
      </c>
      <c r="W2" s="448"/>
      <c r="X2" s="448"/>
      <c r="Y2" s="462" t="s">
        <v>549</v>
      </c>
    </row>
    <row r="3" spans="1:25" s="48" customFormat="1" ht="64.5" thickBot="1" x14ac:dyDescent="0.25">
      <c r="A3" s="447"/>
      <c r="B3" s="449"/>
      <c r="C3" s="461"/>
      <c r="D3" s="449"/>
      <c r="E3" s="449"/>
      <c r="F3" s="311" t="s">
        <v>550</v>
      </c>
      <c r="G3" s="311" t="s">
        <v>551</v>
      </c>
      <c r="H3" s="311" t="s">
        <v>552</v>
      </c>
      <c r="I3" s="311" t="s">
        <v>553</v>
      </c>
      <c r="J3" s="449"/>
      <c r="K3" s="311" t="s">
        <v>525</v>
      </c>
      <c r="L3" s="311" t="s">
        <v>526</v>
      </c>
      <c r="M3" s="311" t="s">
        <v>527</v>
      </c>
      <c r="N3" s="311" t="s">
        <v>528</v>
      </c>
      <c r="O3" s="449"/>
      <c r="P3" s="449"/>
      <c r="Q3" s="449"/>
      <c r="R3" s="449"/>
      <c r="S3" s="449"/>
      <c r="T3" s="469"/>
      <c r="U3" s="449"/>
      <c r="V3" s="311" t="s">
        <v>554</v>
      </c>
      <c r="W3" s="311" t="s">
        <v>555</v>
      </c>
      <c r="X3" s="311" t="s">
        <v>556</v>
      </c>
      <c r="Y3" s="485"/>
    </row>
    <row r="4" spans="1:25" s="35" customFormat="1" ht="25.5" x14ac:dyDescent="0.2">
      <c r="A4" s="47" t="s">
        <v>1705</v>
      </c>
      <c r="B4" s="43" t="s">
        <v>20</v>
      </c>
      <c r="C4" s="23" t="s">
        <v>1634</v>
      </c>
      <c r="D4" s="365" t="s">
        <v>1712</v>
      </c>
      <c r="E4" s="75"/>
      <c r="F4" s="78" t="s">
        <v>71</v>
      </c>
      <c r="G4" s="75" t="s">
        <v>71</v>
      </c>
      <c r="H4" s="75" t="s">
        <v>71</v>
      </c>
      <c r="I4" s="75" t="s">
        <v>71</v>
      </c>
      <c r="J4" s="22" t="s">
        <v>1759</v>
      </c>
      <c r="K4" s="79" t="s">
        <v>1760</v>
      </c>
      <c r="L4" s="79"/>
      <c r="M4" s="79" t="s">
        <v>1717</v>
      </c>
      <c r="N4" s="79"/>
      <c r="O4" s="22" t="s">
        <v>1761</v>
      </c>
      <c r="P4" s="22"/>
      <c r="Q4" s="22" t="s">
        <v>1763</v>
      </c>
      <c r="R4" s="373">
        <v>1</v>
      </c>
      <c r="S4" s="22" t="s">
        <v>1764</v>
      </c>
      <c r="T4" s="22" t="s">
        <v>1765</v>
      </c>
      <c r="U4" s="373">
        <v>1967</v>
      </c>
      <c r="V4" s="80"/>
      <c r="W4" s="80" t="s">
        <v>1946</v>
      </c>
      <c r="X4" s="427" t="s">
        <v>2304</v>
      </c>
      <c r="Y4" s="75">
        <v>4</v>
      </c>
    </row>
    <row r="5" spans="1:25" x14ac:dyDescent="0.2">
      <c r="D5" s="365" t="s">
        <v>1713</v>
      </c>
      <c r="F5" s="18" t="s">
        <v>71</v>
      </c>
      <c r="G5" s="18" t="s">
        <v>71</v>
      </c>
      <c r="H5" s="18" t="s">
        <v>71</v>
      </c>
      <c r="I5" s="18" t="s">
        <v>71</v>
      </c>
      <c r="J5" s="18" t="s">
        <v>1759</v>
      </c>
      <c r="K5" s="18" t="s">
        <v>1760</v>
      </c>
      <c r="M5" s="18" t="s">
        <v>1717</v>
      </c>
      <c r="O5" s="18" t="s">
        <v>1762</v>
      </c>
      <c r="Q5" s="18" t="s">
        <v>1763</v>
      </c>
      <c r="R5" s="372">
        <v>1</v>
      </c>
      <c r="S5" s="18" t="s">
        <v>1764</v>
      </c>
      <c r="T5" s="18" t="s">
        <v>1765</v>
      </c>
      <c r="U5" s="372">
        <v>1927</v>
      </c>
      <c r="V5" s="80"/>
      <c r="W5" s="80"/>
      <c r="X5" s="80"/>
      <c r="Y5" s="78" t="s">
        <v>2052</v>
      </c>
    </row>
  </sheetData>
  <mergeCells count="17">
    <mergeCell ref="A2:A3"/>
    <mergeCell ref="E2:E3"/>
    <mergeCell ref="B2:B3"/>
    <mergeCell ref="Y2:Y3"/>
    <mergeCell ref="T2:T3"/>
    <mergeCell ref="C2:C3"/>
    <mergeCell ref="D2:D3"/>
    <mergeCell ref="J2:J3"/>
    <mergeCell ref="V2:X2"/>
    <mergeCell ref="Q2:Q3"/>
    <mergeCell ref="R2:R3"/>
    <mergeCell ref="U2:U3"/>
    <mergeCell ref="O2:O3"/>
    <mergeCell ref="P2:P3"/>
    <mergeCell ref="S2:S3"/>
    <mergeCell ref="F2:I2"/>
    <mergeCell ref="K2:N2"/>
  </mergeCell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theme="9"/>
  </sheetPr>
  <dimension ref="A1:H5"/>
  <sheetViews>
    <sheetView zoomScale="90" zoomScaleNormal="90" workbookViewId="0">
      <pane xSplit="3" ySplit="3" topLeftCell="D4" activePane="bottomRight" state="frozen"/>
      <selection pane="topRight" activeCell="B1" sqref="B1"/>
      <selection pane="bottomLeft" activeCell="A4" sqref="A4"/>
      <selection pane="bottomRight" activeCell="F23" sqref="F23"/>
    </sheetView>
  </sheetViews>
  <sheetFormatPr defaultColWidth="9.140625" defaultRowHeight="12.75" x14ac:dyDescent="0.2"/>
  <cols>
    <col min="1" max="2" width="32.42578125" style="18" customWidth="1"/>
    <col min="3" max="3" width="28.5703125" style="18" customWidth="1"/>
    <col min="4" max="4" width="56.85546875" style="18" customWidth="1"/>
    <col min="5" max="5" width="22.42578125" style="18" customWidth="1"/>
    <col min="6" max="6" width="38.5703125" style="18" customWidth="1"/>
    <col min="7" max="7" width="13.42578125" style="18" customWidth="1"/>
    <col min="8" max="8" width="57.42578125" style="18" customWidth="1"/>
    <col min="9" max="16384" width="9.140625" style="18"/>
  </cols>
  <sheetData>
    <row r="1" spans="1:8" s="48" customFormat="1" ht="13.5" thickBot="1" x14ac:dyDescent="0.25">
      <c r="A1" s="12" t="s">
        <v>557</v>
      </c>
    </row>
    <row r="2" spans="1:8" s="48" customFormat="1" ht="31.35" customHeight="1" x14ac:dyDescent="0.2">
      <c r="A2" s="446" t="s">
        <v>17</v>
      </c>
      <c r="B2" s="448" t="s">
        <v>18</v>
      </c>
      <c r="C2" s="458" t="s">
        <v>135</v>
      </c>
      <c r="D2" s="448" t="s">
        <v>536</v>
      </c>
      <c r="E2" s="448" t="s">
        <v>537</v>
      </c>
      <c r="F2" s="448" t="s">
        <v>558</v>
      </c>
      <c r="G2" s="448"/>
      <c r="H2" s="462"/>
    </row>
    <row r="3" spans="1:8" s="48" customFormat="1" ht="39" thickBot="1" x14ac:dyDescent="0.25">
      <c r="A3" s="447"/>
      <c r="B3" s="449"/>
      <c r="C3" s="461"/>
      <c r="D3" s="449"/>
      <c r="E3" s="449"/>
      <c r="F3" s="348" t="s">
        <v>559</v>
      </c>
      <c r="G3" s="348" t="s">
        <v>560</v>
      </c>
      <c r="H3" s="352" t="s">
        <v>561</v>
      </c>
    </row>
    <row r="4" spans="1:8" s="35" customFormat="1" x14ac:dyDescent="0.2">
      <c r="A4" s="47" t="s">
        <v>1705</v>
      </c>
      <c r="B4" s="43" t="s">
        <v>20</v>
      </c>
      <c r="C4" s="23" t="s">
        <v>1634</v>
      </c>
      <c r="D4" s="18" t="s">
        <v>1677</v>
      </c>
      <c r="E4" s="430" t="s">
        <v>1713</v>
      </c>
      <c r="F4" s="428">
        <v>43106</v>
      </c>
      <c r="G4" s="22">
        <v>2</v>
      </c>
      <c r="H4" s="22" t="s">
        <v>2305</v>
      </c>
    </row>
    <row r="5" spans="1:8" ht="25.5" x14ac:dyDescent="0.2">
      <c r="D5" s="18" t="s">
        <v>1677</v>
      </c>
      <c r="E5" s="430" t="s">
        <v>1713</v>
      </c>
      <c r="F5" s="429">
        <v>43126</v>
      </c>
      <c r="G5" s="18">
        <v>4</v>
      </c>
      <c r="H5" s="31" t="s">
        <v>2306</v>
      </c>
    </row>
  </sheetData>
  <mergeCells count="6">
    <mergeCell ref="F2:H2"/>
    <mergeCell ref="A2:A3"/>
    <mergeCell ref="C2:C3"/>
    <mergeCell ref="D2:D3"/>
    <mergeCell ref="E2:E3"/>
    <mergeCell ref="B2:B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9"/>
  </sheetPr>
  <dimension ref="A1:AQ7"/>
  <sheetViews>
    <sheetView zoomScaleNormal="100" workbookViewId="0">
      <pane xSplit="2" ySplit="3" topLeftCell="E4" activePane="bottomRight" state="frozen"/>
      <selection pane="topRight" activeCell="D1" sqref="D1"/>
      <selection pane="bottomLeft" activeCell="A4" sqref="A4"/>
      <selection pane="bottomRight" activeCell="M30" sqref="M30"/>
    </sheetView>
  </sheetViews>
  <sheetFormatPr defaultColWidth="9.140625" defaultRowHeight="12.75" x14ac:dyDescent="0.2"/>
  <cols>
    <col min="1" max="1" width="20.85546875" style="18" bestFit="1" customWidth="1"/>
    <col min="2" max="2" width="20.85546875" style="18" customWidth="1"/>
    <col min="3" max="3" width="13.5703125" style="18" customWidth="1"/>
    <col min="4" max="4" width="45" style="18" bestFit="1" customWidth="1"/>
    <col min="5" max="5" width="24.42578125" style="18" customWidth="1"/>
    <col min="6" max="6" width="14.85546875" style="18" bestFit="1" customWidth="1"/>
    <col min="7" max="7" width="9.42578125" style="18" bestFit="1" customWidth="1"/>
    <col min="8" max="8" width="10.42578125" style="18" customWidth="1"/>
    <col min="9" max="9" width="28.42578125" style="18" bestFit="1" customWidth="1"/>
    <col min="10" max="10" width="14.42578125" style="18" customWidth="1"/>
    <col min="11" max="11" width="9.42578125" style="18" customWidth="1"/>
    <col min="12" max="12" width="7.42578125" style="18" bestFit="1" customWidth="1"/>
    <col min="13" max="13" width="12.5703125" style="18" customWidth="1"/>
    <col min="14" max="14" width="12.140625" style="18" customWidth="1"/>
    <col min="15" max="15" width="45" style="18" bestFit="1" customWidth="1"/>
    <col min="16" max="16" width="24.42578125" style="18" customWidth="1"/>
    <col min="17" max="17" width="10.85546875" style="18" bestFit="1" customWidth="1"/>
    <col min="18" max="19" width="9.140625" style="18"/>
    <col min="20" max="20" width="28.42578125" style="18" bestFit="1" customWidth="1"/>
    <col min="21" max="21" width="12.85546875" style="18" customWidth="1"/>
    <col min="22" max="23" width="9.140625" style="18"/>
    <col min="24" max="24" width="16.140625" style="18" customWidth="1"/>
    <col min="25" max="25" width="30" style="18" customWidth="1"/>
    <col min="26" max="26" width="32.140625" style="18" customWidth="1"/>
    <col min="27" max="27" width="16.140625" style="18" customWidth="1"/>
    <col min="28" max="28" width="29" style="18" customWidth="1"/>
    <col min="29" max="29" width="16.140625" style="18" customWidth="1"/>
    <col min="30" max="31" width="24.140625" style="18" customWidth="1"/>
    <col min="32" max="32" width="13.85546875" style="18" customWidth="1"/>
    <col min="33" max="33" width="18" style="18" customWidth="1"/>
    <col min="34" max="34" width="25.5703125" style="18" customWidth="1"/>
    <col min="35" max="35" width="16" style="18" customWidth="1"/>
    <col min="36" max="36" width="31.42578125" style="18" customWidth="1"/>
    <col min="37" max="37" width="22.85546875" style="18" customWidth="1"/>
    <col min="38" max="38" width="27.5703125" style="18" customWidth="1"/>
    <col min="39" max="39" width="27.140625" style="18" customWidth="1"/>
    <col min="40" max="40" width="66" style="18" customWidth="1"/>
    <col min="41" max="43" width="21.42578125" style="18" customWidth="1"/>
    <col min="44" max="16384" width="9.140625" style="18"/>
  </cols>
  <sheetData>
    <row r="1" spans="1:43" s="48" customFormat="1" ht="13.5" thickBot="1" x14ac:dyDescent="0.25">
      <c r="A1" s="12" t="s">
        <v>22</v>
      </c>
      <c r="D1" s="12"/>
    </row>
    <row r="2" spans="1:43" s="48" customFormat="1" ht="27.75" customHeight="1" x14ac:dyDescent="0.2">
      <c r="A2" s="444" t="s">
        <v>17</v>
      </c>
      <c r="B2" s="444" t="s">
        <v>18</v>
      </c>
      <c r="C2" s="444" t="s">
        <v>23</v>
      </c>
      <c r="D2" s="450" t="s">
        <v>25</v>
      </c>
      <c r="E2" s="451"/>
      <c r="F2" s="451"/>
      <c r="G2" s="451"/>
      <c r="H2" s="451"/>
      <c r="I2" s="451"/>
      <c r="J2" s="451"/>
      <c r="K2" s="451"/>
      <c r="L2" s="451"/>
      <c r="M2" s="451"/>
      <c r="N2" s="451"/>
      <c r="O2" s="450" t="s">
        <v>26</v>
      </c>
      <c r="P2" s="451"/>
      <c r="Q2" s="451"/>
      <c r="R2" s="451"/>
      <c r="S2" s="451"/>
      <c r="T2" s="451"/>
      <c r="U2" s="451"/>
      <c r="V2" s="451"/>
      <c r="W2" s="451"/>
      <c r="X2" s="451"/>
      <c r="Y2" s="450" t="s">
        <v>27</v>
      </c>
      <c r="Z2" s="451"/>
      <c r="AA2" s="451"/>
      <c r="AB2" s="451"/>
      <c r="AC2" s="451"/>
      <c r="AD2" s="452" t="s">
        <v>28</v>
      </c>
      <c r="AE2" s="453"/>
      <c r="AF2" s="446" t="s">
        <v>29</v>
      </c>
      <c r="AG2" s="448" t="s">
        <v>30</v>
      </c>
      <c r="AH2" s="441" t="s">
        <v>31</v>
      </c>
      <c r="AI2" s="442"/>
      <c r="AJ2" s="442"/>
      <c r="AK2" s="441" t="s">
        <v>32</v>
      </c>
      <c r="AL2" s="442"/>
      <c r="AM2" s="442"/>
      <c r="AN2" s="442"/>
      <c r="AO2" s="442"/>
      <c r="AP2" s="442"/>
      <c r="AQ2" s="443"/>
    </row>
    <row r="3" spans="1:43" s="48" customFormat="1" ht="97.5" customHeight="1" thickBot="1" x14ac:dyDescent="0.25">
      <c r="A3" s="445"/>
      <c r="B3" s="445"/>
      <c r="C3" s="445"/>
      <c r="D3" s="316" t="s">
        <v>33</v>
      </c>
      <c r="E3" s="311" t="s">
        <v>34</v>
      </c>
      <c r="F3" s="313" t="s">
        <v>35</v>
      </c>
      <c r="G3" s="313" t="s">
        <v>36</v>
      </c>
      <c r="H3" s="313" t="s">
        <v>37</v>
      </c>
      <c r="I3" s="312" t="s">
        <v>38</v>
      </c>
      <c r="J3" s="313" t="s">
        <v>39</v>
      </c>
      <c r="K3" s="313" t="s">
        <v>40</v>
      </c>
      <c r="L3" s="313" t="s">
        <v>41</v>
      </c>
      <c r="M3" s="312" t="s">
        <v>42</v>
      </c>
      <c r="N3" s="318" t="s">
        <v>43</v>
      </c>
      <c r="O3" s="316" t="s">
        <v>44</v>
      </c>
      <c r="P3" s="312" t="s">
        <v>45</v>
      </c>
      <c r="Q3" s="313" t="s">
        <v>46</v>
      </c>
      <c r="R3" s="313" t="s">
        <v>47</v>
      </c>
      <c r="S3" s="313" t="s">
        <v>48</v>
      </c>
      <c r="T3" s="315" t="s">
        <v>49</v>
      </c>
      <c r="U3" s="313" t="s">
        <v>50</v>
      </c>
      <c r="V3" s="313" t="s">
        <v>51</v>
      </c>
      <c r="W3" s="313" t="s">
        <v>52</v>
      </c>
      <c r="X3" s="29" t="s">
        <v>53</v>
      </c>
      <c r="Y3" s="316" t="s">
        <v>54</v>
      </c>
      <c r="Z3" s="312" t="s">
        <v>55</v>
      </c>
      <c r="AA3" s="312" t="s">
        <v>56</v>
      </c>
      <c r="AB3" s="312" t="s">
        <v>57</v>
      </c>
      <c r="AC3" s="10" t="s">
        <v>58</v>
      </c>
      <c r="AD3" s="316" t="s">
        <v>59</v>
      </c>
      <c r="AE3" s="29" t="s">
        <v>60</v>
      </c>
      <c r="AF3" s="447"/>
      <c r="AG3" s="449"/>
      <c r="AH3" s="312" t="s">
        <v>61</v>
      </c>
      <c r="AI3" s="312" t="s">
        <v>62</v>
      </c>
      <c r="AJ3" s="312" t="s">
        <v>63</v>
      </c>
      <c r="AK3" s="349" t="s">
        <v>64</v>
      </c>
      <c r="AL3" s="349" t="s">
        <v>65</v>
      </c>
      <c r="AM3" s="349" t="s">
        <v>66</v>
      </c>
      <c r="AN3" s="349" t="s">
        <v>67</v>
      </c>
      <c r="AO3" s="349" t="s">
        <v>68</v>
      </c>
      <c r="AP3" s="349" t="s">
        <v>69</v>
      </c>
      <c r="AQ3" s="29" t="s">
        <v>70</v>
      </c>
    </row>
    <row r="4" spans="1:43" ht="15" x14ac:dyDescent="0.2">
      <c r="A4" s="43" t="s">
        <v>1705</v>
      </c>
      <c r="B4" s="43" t="s">
        <v>20</v>
      </c>
      <c r="C4" s="43">
        <v>67103432</v>
      </c>
      <c r="D4" s="60" t="s">
        <v>1724</v>
      </c>
      <c r="E4" s="60" t="s">
        <v>1719</v>
      </c>
      <c r="F4" s="24" t="s">
        <v>1720</v>
      </c>
      <c r="G4" s="24" t="s">
        <v>1721</v>
      </c>
      <c r="H4" s="24">
        <v>35217</v>
      </c>
      <c r="I4" s="24" t="s">
        <v>1725</v>
      </c>
      <c r="J4" s="24" t="s">
        <v>1722</v>
      </c>
      <c r="K4" s="24" t="s">
        <v>1721</v>
      </c>
      <c r="L4" s="24">
        <v>35202</v>
      </c>
      <c r="M4" s="61"/>
      <c r="N4" s="62" t="s">
        <v>1723</v>
      </c>
      <c r="O4" s="60"/>
      <c r="P4" s="24"/>
      <c r="Q4" s="24"/>
      <c r="R4" s="24"/>
      <c r="S4" s="24"/>
      <c r="T4" s="24"/>
      <c r="U4" s="24"/>
      <c r="V4" s="24"/>
      <c r="W4" s="24"/>
      <c r="X4" s="24"/>
      <c r="Y4" s="24" t="s">
        <v>1726</v>
      </c>
      <c r="Z4" s="24" t="s">
        <v>1727</v>
      </c>
      <c r="AA4" s="24" t="s">
        <v>1728</v>
      </c>
      <c r="AB4" s="366" t="s">
        <v>1729</v>
      </c>
      <c r="AC4" s="24" t="s">
        <v>1730</v>
      </c>
      <c r="AD4" s="24" t="s">
        <v>1731</v>
      </c>
      <c r="AE4" s="24"/>
      <c r="AF4" s="60" t="s">
        <v>1638</v>
      </c>
      <c r="AG4" s="44" t="s">
        <v>1638</v>
      </c>
      <c r="AH4" s="24" t="s">
        <v>1733</v>
      </c>
      <c r="AI4" s="367">
        <v>1</v>
      </c>
      <c r="AJ4" s="24" t="s">
        <v>1732</v>
      </c>
      <c r="AK4" s="44"/>
      <c r="AL4" s="45"/>
      <c r="AM4" s="45"/>
      <c r="AN4" s="46"/>
      <c r="AO4" s="62"/>
      <c r="AP4" s="62"/>
      <c r="AQ4" s="354"/>
    </row>
    <row r="6" spans="1:43" x14ac:dyDescent="0.2">
      <c r="D6" s="7"/>
      <c r="N6" s="7" t="s">
        <v>72</v>
      </c>
    </row>
    <row r="7" spans="1:43" ht="14.25" x14ac:dyDescent="0.2">
      <c r="N7" s="18" t="s">
        <v>73</v>
      </c>
    </row>
  </sheetData>
  <mergeCells count="11">
    <mergeCell ref="AH2:AJ2"/>
    <mergeCell ref="AK2:AQ2"/>
    <mergeCell ref="A2:A3"/>
    <mergeCell ref="C2:C3"/>
    <mergeCell ref="AF2:AF3"/>
    <mergeCell ref="AG2:AG3"/>
    <mergeCell ref="B2:B3"/>
    <mergeCell ref="D2:N2"/>
    <mergeCell ref="O2:X2"/>
    <mergeCell ref="Y2:AC2"/>
    <mergeCell ref="AD2:AE2"/>
  </mergeCells>
  <hyperlinks>
    <hyperlink ref="AE5" r:id="rId1" display="bjtunno@uss.com"/>
    <hyperlink ref="AB4" r:id="rId2"/>
  </hyperlinks>
  <pageMargins left="0.7" right="0.7" top="0.75" bottom="0.75" header="0.3" footer="0.3"/>
  <pageSetup orientation="portrait"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9"/>
  </sheetPr>
  <dimension ref="A1:U4"/>
  <sheetViews>
    <sheetView workbookViewId="0">
      <pane xSplit="3" ySplit="3" topLeftCell="D4" activePane="bottomRight" state="frozen"/>
      <selection pane="topRight" activeCell="B1" sqref="B1"/>
      <selection pane="bottomLeft" activeCell="A4" sqref="A4"/>
      <selection pane="bottomRight" activeCell="E31" sqref="E31"/>
    </sheetView>
  </sheetViews>
  <sheetFormatPr defaultColWidth="9.140625" defaultRowHeight="12.75" x14ac:dyDescent="0.2"/>
  <cols>
    <col min="1" max="3" width="25.42578125" style="18" customWidth="1"/>
    <col min="4" max="4" width="15.5703125" style="18" customWidth="1"/>
    <col min="5" max="7" width="12.5703125" style="18" customWidth="1"/>
    <col min="8" max="8" width="13.42578125" style="18" customWidth="1"/>
    <col min="9" max="10" width="33.42578125" style="18" customWidth="1"/>
    <col min="11" max="12" width="12.5703125" style="18" customWidth="1"/>
    <col min="13" max="14" width="13.42578125" style="18" customWidth="1"/>
    <col min="15" max="16" width="12.5703125" style="18" customWidth="1"/>
    <col min="17" max="18" width="13.42578125" style="18" customWidth="1"/>
    <col min="19" max="20" width="12.5703125" style="18" customWidth="1"/>
    <col min="21" max="21" width="35.42578125" style="18" customWidth="1"/>
    <col min="22" max="16384" width="9.140625" style="18"/>
  </cols>
  <sheetData>
    <row r="1" spans="1:21" s="48" customFormat="1" ht="13.5" thickBot="1" x14ac:dyDescent="0.25">
      <c r="A1" s="12" t="s">
        <v>562</v>
      </c>
    </row>
    <row r="2" spans="1:21" s="48" customFormat="1" ht="45" customHeight="1" x14ac:dyDescent="0.2">
      <c r="A2" s="446" t="s">
        <v>17</v>
      </c>
      <c r="B2" s="448" t="s">
        <v>18</v>
      </c>
      <c r="C2" s="458" t="s">
        <v>135</v>
      </c>
      <c r="D2" s="448" t="s">
        <v>563</v>
      </c>
      <c r="E2" s="448" t="s">
        <v>564</v>
      </c>
      <c r="F2" s="448"/>
      <c r="G2" s="448"/>
      <c r="H2" s="448"/>
      <c r="I2" s="448" t="s">
        <v>565</v>
      </c>
      <c r="J2" s="448"/>
      <c r="K2" s="448" t="s">
        <v>566</v>
      </c>
      <c r="L2" s="448"/>
      <c r="M2" s="448"/>
      <c r="N2" s="448"/>
      <c r="O2" s="448" t="s">
        <v>567</v>
      </c>
      <c r="P2" s="448"/>
      <c r="Q2" s="448"/>
      <c r="R2" s="448"/>
      <c r="S2" s="448" t="s">
        <v>568</v>
      </c>
      <c r="T2" s="448"/>
      <c r="U2" s="462"/>
    </row>
    <row r="3" spans="1:21" s="48" customFormat="1" ht="84" customHeight="1" thickBot="1" x14ac:dyDescent="0.25">
      <c r="A3" s="447"/>
      <c r="B3" s="449"/>
      <c r="C3" s="461"/>
      <c r="D3" s="449"/>
      <c r="E3" s="311" t="s">
        <v>569</v>
      </c>
      <c r="F3" s="311" t="s">
        <v>570</v>
      </c>
      <c r="G3" s="311" t="s">
        <v>571</v>
      </c>
      <c r="H3" s="311" t="s">
        <v>572</v>
      </c>
      <c r="I3" s="311" t="s">
        <v>573</v>
      </c>
      <c r="J3" s="311" t="s">
        <v>574</v>
      </c>
      <c r="K3" s="311" t="s">
        <v>525</v>
      </c>
      <c r="L3" s="311" t="s">
        <v>526</v>
      </c>
      <c r="M3" s="311" t="s">
        <v>527</v>
      </c>
      <c r="N3" s="311" t="s">
        <v>528</v>
      </c>
      <c r="O3" s="311" t="s">
        <v>525</v>
      </c>
      <c r="P3" s="311" t="s">
        <v>526</v>
      </c>
      <c r="Q3" s="311" t="s">
        <v>527</v>
      </c>
      <c r="R3" s="311" t="s">
        <v>528</v>
      </c>
      <c r="S3" s="348" t="s">
        <v>575</v>
      </c>
      <c r="T3" s="348" t="s">
        <v>576</v>
      </c>
      <c r="U3" s="352" t="s">
        <v>577</v>
      </c>
    </row>
    <row r="4" spans="1:21" s="35" customFormat="1" x14ac:dyDescent="0.2">
      <c r="A4" s="47"/>
      <c r="B4" s="43" t="s">
        <v>20</v>
      </c>
      <c r="C4" s="23"/>
      <c r="D4" s="75"/>
      <c r="E4" s="75"/>
      <c r="F4" s="75"/>
      <c r="G4" s="75"/>
      <c r="H4" s="75"/>
      <c r="I4" s="22"/>
      <c r="J4" s="22"/>
      <c r="K4" s="22"/>
      <c r="L4" s="22"/>
      <c r="M4" s="22"/>
      <c r="N4" s="22"/>
      <c r="O4" s="22"/>
      <c r="P4" s="22"/>
      <c r="Q4" s="22"/>
      <c r="R4" s="22"/>
      <c r="S4" s="22"/>
      <c r="T4" s="22"/>
      <c r="U4" s="22"/>
    </row>
  </sheetData>
  <mergeCells count="9">
    <mergeCell ref="I2:J2"/>
    <mergeCell ref="K2:N2"/>
    <mergeCell ref="O2:R2"/>
    <mergeCell ref="S2:U2"/>
    <mergeCell ref="A2:A3"/>
    <mergeCell ref="C2:C3"/>
    <mergeCell ref="D2:D3"/>
    <mergeCell ref="B2:B3"/>
    <mergeCell ref="E2:H2"/>
  </mergeCells>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tabColor theme="9"/>
  </sheetPr>
  <dimension ref="A1:J4"/>
  <sheetViews>
    <sheetView workbookViewId="0">
      <pane xSplit="3" ySplit="3" topLeftCell="G4" activePane="bottomRight" state="frozen"/>
      <selection pane="topRight"/>
      <selection pane="bottomLeft"/>
      <selection pane="bottomRight" activeCell="H31" sqref="H31"/>
    </sheetView>
  </sheetViews>
  <sheetFormatPr defaultColWidth="9.140625" defaultRowHeight="12.75" x14ac:dyDescent="0.2"/>
  <cols>
    <col min="1" max="2" width="25.42578125" style="18" customWidth="1"/>
    <col min="3" max="3" width="33.140625" style="18" customWidth="1"/>
    <col min="4" max="4" width="29.42578125" style="18" customWidth="1"/>
    <col min="5" max="5" width="22.140625" style="18" customWidth="1"/>
    <col min="6" max="6" width="43.42578125" style="18" customWidth="1"/>
    <col min="7" max="7" width="15.140625" style="18" customWidth="1"/>
    <col min="8" max="8" width="15.42578125" style="18" customWidth="1"/>
    <col min="9" max="9" width="15.5703125" style="18" customWidth="1"/>
    <col min="10" max="10" width="49.42578125" style="18" customWidth="1"/>
    <col min="11" max="16384" width="9.140625" style="18"/>
  </cols>
  <sheetData>
    <row r="1" spans="1:10" s="48" customFormat="1" ht="13.5" thickBot="1" x14ac:dyDescent="0.25">
      <c r="A1" s="12" t="s">
        <v>578</v>
      </c>
    </row>
    <row r="2" spans="1:10" s="48" customFormat="1" ht="12.75" customHeight="1" x14ac:dyDescent="0.2">
      <c r="A2" s="446" t="s">
        <v>17</v>
      </c>
      <c r="B2" s="448" t="s">
        <v>18</v>
      </c>
      <c r="C2" s="458" t="s">
        <v>135</v>
      </c>
      <c r="D2" s="448" t="s">
        <v>579</v>
      </c>
      <c r="E2" s="448"/>
      <c r="F2" s="448"/>
      <c r="G2" s="448" t="s">
        <v>580</v>
      </c>
      <c r="H2" s="448"/>
      <c r="I2" s="448"/>
      <c r="J2" s="462" t="s">
        <v>581</v>
      </c>
    </row>
    <row r="3" spans="1:10" s="48" customFormat="1" ht="39" thickBot="1" x14ac:dyDescent="0.25">
      <c r="A3" s="447"/>
      <c r="B3" s="449"/>
      <c r="C3" s="461"/>
      <c r="D3" s="311" t="s">
        <v>582</v>
      </c>
      <c r="E3" s="311" t="s">
        <v>583</v>
      </c>
      <c r="F3" s="311" t="s">
        <v>584</v>
      </c>
      <c r="G3" s="311" t="s">
        <v>585</v>
      </c>
      <c r="H3" s="311" t="s">
        <v>586</v>
      </c>
      <c r="I3" s="311" t="s">
        <v>587</v>
      </c>
      <c r="J3" s="485"/>
    </row>
    <row r="4" spans="1:10" s="48" customFormat="1" ht="38.25" x14ac:dyDescent="0.2">
      <c r="A4" s="47" t="s">
        <v>1705</v>
      </c>
      <c r="B4" s="43" t="s">
        <v>20</v>
      </c>
      <c r="C4" s="23" t="s">
        <v>1634</v>
      </c>
      <c r="D4" s="55"/>
      <c r="E4" s="47"/>
      <c r="F4" s="47"/>
      <c r="G4" s="22">
        <v>5.53</v>
      </c>
      <c r="H4" s="22">
        <v>5.75</v>
      </c>
      <c r="I4" s="22">
        <v>5.92</v>
      </c>
      <c r="J4" s="418" t="s">
        <v>2308</v>
      </c>
    </row>
  </sheetData>
  <mergeCells count="6">
    <mergeCell ref="A2:A3"/>
    <mergeCell ref="J2:J3"/>
    <mergeCell ref="C2:C3"/>
    <mergeCell ref="B2:B3"/>
    <mergeCell ref="D2:F2"/>
    <mergeCell ref="G2:I2"/>
  </mergeCell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'Pick List'!$A$2:$A$11</xm:f>
          </x14:formula1>
          <xm:sqref>D4</xm:sqref>
        </x14:dataValidation>
      </x14:dataValidation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theme="9"/>
  </sheetPr>
  <dimension ref="A1:I6"/>
  <sheetViews>
    <sheetView workbookViewId="0">
      <pane xSplit="3" ySplit="3" topLeftCell="D4" activePane="bottomRight" state="frozen"/>
      <selection pane="topRight"/>
      <selection pane="bottomLeft"/>
      <selection pane="bottomRight" activeCell="E35" sqref="E35"/>
    </sheetView>
  </sheetViews>
  <sheetFormatPr defaultColWidth="9.140625" defaultRowHeight="12.75" x14ac:dyDescent="0.2"/>
  <cols>
    <col min="1" max="1" width="20.85546875" style="18" bestFit="1" customWidth="1"/>
    <col min="2" max="2" width="20.85546875" style="18" customWidth="1"/>
    <col min="3" max="3" width="34.42578125" style="18" customWidth="1"/>
    <col min="4" max="4" width="22.42578125" style="18" customWidth="1"/>
    <col min="5" max="5" width="52.85546875" style="18" customWidth="1"/>
    <col min="6" max="9" width="20.5703125" style="18" customWidth="1"/>
    <col min="10" max="16384" width="9.140625" style="18"/>
  </cols>
  <sheetData>
    <row r="1" spans="1:9" s="48" customFormat="1" ht="13.5" thickBot="1" x14ac:dyDescent="0.25">
      <c r="A1" s="12" t="s">
        <v>596</v>
      </c>
    </row>
    <row r="2" spans="1:9" s="48" customFormat="1" ht="40.35" customHeight="1" x14ac:dyDescent="0.2">
      <c r="A2" s="446" t="s">
        <v>17</v>
      </c>
      <c r="B2" s="448" t="s">
        <v>18</v>
      </c>
      <c r="C2" s="458" t="s">
        <v>135</v>
      </c>
      <c r="D2" s="448" t="s">
        <v>597</v>
      </c>
      <c r="E2" s="448" t="s">
        <v>598</v>
      </c>
      <c r="F2" s="448" t="s">
        <v>599</v>
      </c>
      <c r="G2" s="448"/>
      <c r="H2" s="448"/>
      <c r="I2" s="462"/>
    </row>
    <row r="3" spans="1:9" s="48" customFormat="1" ht="60.6" customHeight="1" thickBot="1" x14ac:dyDescent="0.25">
      <c r="A3" s="447"/>
      <c r="B3" s="449"/>
      <c r="C3" s="461"/>
      <c r="D3" s="449"/>
      <c r="E3" s="449"/>
      <c r="F3" s="348" t="s">
        <v>600</v>
      </c>
      <c r="G3" s="348" t="s">
        <v>601</v>
      </c>
      <c r="H3" s="348" t="s">
        <v>602</v>
      </c>
      <c r="I3" s="352" t="s">
        <v>603</v>
      </c>
    </row>
    <row r="4" spans="1:9" s="35" customFormat="1" x14ac:dyDescent="0.2">
      <c r="A4" s="47" t="s">
        <v>1705</v>
      </c>
      <c r="B4" s="43" t="s">
        <v>20</v>
      </c>
      <c r="C4" s="23" t="s">
        <v>1634</v>
      </c>
      <c r="D4" s="432" t="s">
        <v>1707</v>
      </c>
      <c r="E4" s="22" t="s">
        <v>2227</v>
      </c>
      <c r="F4" s="22" t="s">
        <v>1946</v>
      </c>
      <c r="G4" s="81" t="s">
        <v>1946</v>
      </c>
      <c r="H4" s="22" t="s">
        <v>1946</v>
      </c>
      <c r="I4" s="22" t="s">
        <v>1946</v>
      </c>
    </row>
    <row r="5" spans="1:9" x14ac:dyDescent="0.2">
      <c r="D5" s="432" t="s">
        <v>1711</v>
      </c>
      <c r="E5" s="18" t="s">
        <v>2228</v>
      </c>
    </row>
    <row r="6" spans="1:9" x14ac:dyDescent="0.2">
      <c r="D6" s="432" t="s">
        <v>1708</v>
      </c>
      <c r="E6" s="18" t="s">
        <v>2229</v>
      </c>
    </row>
  </sheetData>
  <mergeCells count="6">
    <mergeCell ref="F2:I2"/>
    <mergeCell ref="A2:A3"/>
    <mergeCell ref="C2:C3"/>
    <mergeCell ref="D2:D3"/>
    <mergeCell ref="E2:E3"/>
    <mergeCell ref="B2:B3"/>
  </mergeCells>
  <pageMargins left="0.7" right="0.7" top="0.75" bottom="0.75" header="0.3" footer="0.3"/>
  <pageSetup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theme="9"/>
  </sheetPr>
  <dimension ref="A1:I4"/>
  <sheetViews>
    <sheetView workbookViewId="0">
      <pane xSplit="3" ySplit="3" topLeftCell="D4" activePane="bottomRight" state="frozen"/>
      <selection pane="topRight"/>
      <selection pane="bottomLeft"/>
      <selection pane="bottomRight" activeCell="E33" sqref="E33"/>
    </sheetView>
  </sheetViews>
  <sheetFormatPr defaultColWidth="9.140625" defaultRowHeight="12.75" x14ac:dyDescent="0.2"/>
  <cols>
    <col min="1" max="2" width="25.42578125" style="1" customWidth="1"/>
    <col min="3" max="3" width="18.42578125" style="1" customWidth="1"/>
    <col min="4" max="4" width="40.28515625" style="1" customWidth="1"/>
    <col min="5" max="5" width="22.140625" style="1" customWidth="1"/>
    <col min="6" max="6" width="54.5703125" style="1" customWidth="1"/>
    <col min="7" max="7" width="56.42578125" style="1" customWidth="1"/>
    <col min="8" max="8" width="65.42578125" style="1" customWidth="1"/>
    <col min="9" max="9" width="65.42578125" style="40" customWidth="1"/>
    <col min="10" max="16384" width="9.140625" style="1"/>
  </cols>
  <sheetData>
    <row r="1" spans="1:9" s="11" customFormat="1" ht="13.5" thickBot="1" x14ac:dyDescent="0.25">
      <c r="A1" s="12" t="s">
        <v>604</v>
      </c>
      <c r="B1" s="48"/>
      <c r="C1" s="48"/>
      <c r="D1" s="48"/>
      <c r="E1" s="12"/>
      <c r="F1" s="48"/>
      <c r="G1" s="48"/>
      <c r="H1" s="48"/>
      <c r="I1" s="310"/>
    </row>
    <row r="2" spans="1:9" s="11" customFormat="1" ht="40.35" customHeight="1" x14ac:dyDescent="0.2">
      <c r="A2" s="446" t="s">
        <v>17</v>
      </c>
      <c r="B2" s="448" t="s">
        <v>18</v>
      </c>
      <c r="C2" s="458" t="s">
        <v>135</v>
      </c>
      <c r="D2" s="454" t="s">
        <v>605</v>
      </c>
      <c r="E2" s="448" t="s">
        <v>606</v>
      </c>
      <c r="F2" s="448" t="s">
        <v>607</v>
      </c>
      <c r="G2" s="448" t="s">
        <v>608</v>
      </c>
      <c r="H2" s="448" t="s">
        <v>609</v>
      </c>
      <c r="I2" s="462" t="s">
        <v>610</v>
      </c>
    </row>
    <row r="3" spans="1:9" s="11" customFormat="1" ht="60.6" customHeight="1" thickBot="1" x14ac:dyDescent="0.25">
      <c r="A3" s="447"/>
      <c r="B3" s="449"/>
      <c r="C3" s="461"/>
      <c r="D3" s="469"/>
      <c r="E3" s="449"/>
      <c r="F3" s="449"/>
      <c r="G3" s="449"/>
      <c r="H3" s="449"/>
      <c r="I3" s="485"/>
    </row>
    <row r="4" spans="1:9" s="41" customFormat="1" x14ac:dyDescent="0.2">
      <c r="A4" s="47" t="s">
        <v>1705</v>
      </c>
      <c r="B4" s="43" t="s">
        <v>20</v>
      </c>
      <c r="C4" s="23" t="s">
        <v>1634</v>
      </c>
      <c r="D4" s="22" t="s">
        <v>1718</v>
      </c>
      <c r="E4" s="22" t="s">
        <v>1793</v>
      </c>
      <c r="F4" s="22" t="s">
        <v>1793</v>
      </c>
      <c r="G4" s="22" t="s">
        <v>1718</v>
      </c>
      <c r="H4" s="22"/>
      <c r="I4" s="22"/>
    </row>
  </sheetData>
  <mergeCells count="9">
    <mergeCell ref="A2:A3"/>
    <mergeCell ref="I2:I3"/>
    <mergeCell ref="H2:H3"/>
    <mergeCell ref="C2:C3"/>
    <mergeCell ref="F2:F3"/>
    <mergeCell ref="D2:D3"/>
    <mergeCell ref="G2:G3"/>
    <mergeCell ref="E2:E3"/>
    <mergeCell ref="B2:B3"/>
  </mergeCells>
  <pageMargins left="0.7" right="0.7" top="0.75" bottom="0.75" header="0.3" footer="0.3"/>
  <pageSetup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tabColor theme="9"/>
  </sheetPr>
  <dimension ref="A1:L11"/>
  <sheetViews>
    <sheetView workbookViewId="0">
      <pane xSplit="3" ySplit="3" topLeftCell="D4" activePane="bottomRight" state="frozen"/>
      <selection pane="topRight"/>
      <selection pane="bottomLeft"/>
      <selection pane="bottomRight" activeCell="E32" sqref="E32"/>
    </sheetView>
  </sheetViews>
  <sheetFormatPr defaultColWidth="9.140625" defaultRowHeight="12.75" x14ac:dyDescent="0.2"/>
  <cols>
    <col min="1" max="1" width="20.85546875" style="1" bestFit="1" customWidth="1"/>
    <col min="2" max="2" width="20.85546875" style="1" customWidth="1"/>
    <col min="3" max="3" width="35.42578125" style="1" customWidth="1"/>
    <col min="4" max="4" width="36.140625" style="1" customWidth="1"/>
    <col min="5" max="5" width="44.42578125" style="1" customWidth="1"/>
    <col min="6" max="6" width="23.42578125" style="1" customWidth="1"/>
    <col min="7" max="7" width="28.42578125" style="1" customWidth="1"/>
    <col min="8" max="8" width="27.5703125" style="1" customWidth="1"/>
    <col min="9" max="9" width="26.42578125" style="1" customWidth="1"/>
    <col min="10" max="10" width="32.5703125" style="1" customWidth="1"/>
    <col min="11" max="11" width="29.5703125" style="1" customWidth="1"/>
    <col min="12" max="12" width="40" style="1" customWidth="1"/>
    <col min="13" max="16384" width="9.140625" style="1"/>
  </cols>
  <sheetData>
    <row r="1" spans="1:12" s="11" customFormat="1" ht="13.5" thickBot="1" x14ac:dyDescent="0.25">
      <c r="A1" s="12" t="s">
        <v>611</v>
      </c>
      <c r="B1" s="48"/>
      <c r="C1" s="48"/>
      <c r="D1" s="48"/>
      <c r="E1" s="48"/>
      <c r="F1" s="48"/>
      <c r="G1" s="48"/>
      <c r="H1" s="48"/>
      <c r="I1" s="48"/>
      <c r="J1" s="48"/>
      <c r="K1" s="48"/>
      <c r="L1" s="48"/>
    </row>
    <row r="2" spans="1:12" s="11" customFormat="1" ht="40.35" customHeight="1" x14ac:dyDescent="0.2">
      <c r="A2" s="446" t="s">
        <v>17</v>
      </c>
      <c r="B2" s="448" t="s">
        <v>18</v>
      </c>
      <c r="C2" s="458" t="s">
        <v>135</v>
      </c>
      <c r="D2" s="448" t="s">
        <v>612</v>
      </c>
      <c r="E2" s="448" t="s">
        <v>613</v>
      </c>
      <c r="F2" s="454" t="s">
        <v>614</v>
      </c>
      <c r="G2" s="454" t="s">
        <v>615</v>
      </c>
      <c r="H2" s="454" t="s">
        <v>616</v>
      </c>
      <c r="I2" s="448" t="s">
        <v>617</v>
      </c>
      <c r="J2" s="448" t="s">
        <v>618</v>
      </c>
      <c r="K2" s="448" t="s">
        <v>619</v>
      </c>
      <c r="L2" s="462" t="s">
        <v>620</v>
      </c>
    </row>
    <row r="3" spans="1:12" s="11" customFormat="1" ht="60.6" customHeight="1" thickBot="1" x14ac:dyDescent="0.25">
      <c r="A3" s="447"/>
      <c r="B3" s="449"/>
      <c r="C3" s="461"/>
      <c r="D3" s="449"/>
      <c r="E3" s="449"/>
      <c r="F3" s="469"/>
      <c r="G3" s="469"/>
      <c r="H3" s="469"/>
      <c r="I3" s="449"/>
      <c r="J3" s="449"/>
      <c r="K3" s="449"/>
      <c r="L3" s="485"/>
    </row>
    <row r="4" spans="1:12" s="41" customFormat="1" x14ac:dyDescent="0.2">
      <c r="A4" s="47"/>
      <c r="B4" s="43" t="s">
        <v>20</v>
      </c>
      <c r="C4" s="23"/>
      <c r="D4" s="75"/>
      <c r="E4" s="75"/>
      <c r="F4" s="75"/>
      <c r="G4" s="75"/>
      <c r="H4" s="75"/>
      <c r="I4" s="75"/>
      <c r="J4" s="75"/>
      <c r="K4" s="22"/>
      <c r="L4" s="22"/>
    </row>
    <row r="6" spans="1:12" x14ac:dyDescent="0.2">
      <c r="C6" s="18"/>
    </row>
    <row r="7" spans="1:12" x14ac:dyDescent="0.2">
      <c r="C7" s="18"/>
    </row>
    <row r="8" spans="1:12" x14ac:dyDescent="0.2">
      <c r="C8" s="18"/>
    </row>
    <row r="9" spans="1:12" x14ac:dyDescent="0.2">
      <c r="C9" s="18"/>
    </row>
    <row r="10" spans="1:12" x14ac:dyDescent="0.2">
      <c r="C10" s="18"/>
    </row>
    <row r="11" spans="1:12" x14ac:dyDescent="0.2">
      <c r="C11" s="18"/>
    </row>
  </sheetData>
  <mergeCells count="12">
    <mergeCell ref="A2:A3"/>
    <mergeCell ref="L2:L3"/>
    <mergeCell ref="C2:C3"/>
    <mergeCell ref="D2:D3"/>
    <mergeCell ref="E2:E3"/>
    <mergeCell ref="K2:K3"/>
    <mergeCell ref="F2:F3"/>
    <mergeCell ref="G2:G3"/>
    <mergeCell ref="H2:H3"/>
    <mergeCell ref="I2:I3"/>
    <mergeCell ref="J2:J3"/>
    <mergeCell ref="B2:B3"/>
  </mergeCells>
  <pageMargins left="0.7" right="0.7" top="0.75" bottom="0.75" header="0.3" footer="0.3"/>
  <pageSetup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tabColor theme="9"/>
  </sheetPr>
  <dimension ref="A1:Z11"/>
  <sheetViews>
    <sheetView workbookViewId="0">
      <pane xSplit="3" ySplit="3" topLeftCell="S4" activePane="bottomRight" state="frozen"/>
      <selection pane="topRight"/>
      <selection pane="bottomLeft"/>
      <selection pane="bottomRight" activeCell="U39" sqref="U39"/>
    </sheetView>
  </sheetViews>
  <sheetFormatPr defaultColWidth="9.140625" defaultRowHeight="12.75" x14ac:dyDescent="0.2"/>
  <cols>
    <col min="1" max="1" width="20.85546875" style="1" bestFit="1" customWidth="1"/>
    <col min="2" max="2" width="20.85546875" style="1" customWidth="1"/>
    <col min="3" max="3" width="30.42578125" style="1" customWidth="1"/>
    <col min="4" max="4" width="15.5703125" style="1" customWidth="1"/>
    <col min="5" max="5" width="23.85546875" style="1" customWidth="1"/>
    <col min="6" max="6" width="16.42578125" style="1" customWidth="1"/>
    <col min="7" max="7" width="15.42578125" style="1" customWidth="1"/>
    <col min="8" max="8" width="22.42578125" style="1" customWidth="1"/>
    <col min="9" max="9" width="31" style="1" customWidth="1"/>
    <col min="10" max="10" width="20.42578125" style="1" customWidth="1"/>
    <col min="11" max="12" width="15.42578125" style="1" customWidth="1"/>
    <col min="13" max="13" width="22.42578125" style="1" customWidth="1"/>
    <col min="14" max="14" width="31" style="1" customWidth="1"/>
    <col min="15" max="15" width="17.5703125" style="1" customWidth="1"/>
    <col min="16" max="18" width="20.42578125" style="1" customWidth="1"/>
    <col min="19" max="19" width="15.140625" style="1" customWidth="1"/>
    <col min="20" max="20" width="32.5703125" style="1" customWidth="1"/>
    <col min="21" max="23" width="25.5703125" style="1" customWidth="1"/>
    <col min="24" max="24" width="23.5703125" style="1" customWidth="1"/>
    <col min="25" max="25" width="17.5703125" style="1" customWidth="1"/>
    <col min="26" max="26" width="18.5703125" style="1" customWidth="1"/>
    <col min="27" max="16384" width="9.140625" style="1"/>
  </cols>
  <sheetData>
    <row r="1" spans="1:26" s="11" customFormat="1" ht="13.5" thickBot="1" x14ac:dyDescent="0.25">
      <c r="A1" s="12" t="s">
        <v>621</v>
      </c>
      <c r="B1" s="48"/>
      <c r="C1" s="48"/>
      <c r="D1" s="48"/>
      <c r="E1" s="48"/>
      <c r="F1" s="48"/>
      <c r="G1" s="48"/>
      <c r="H1" s="48"/>
      <c r="I1" s="48"/>
      <c r="J1" s="48"/>
      <c r="K1" s="48"/>
      <c r="L1" s="48"/>
      <c r="M1" s="48"/>
      <c r="N1" s="48"/>
      <c r="O1" s="48"/>
      <c r="P1" s="48"/>
      <c r="Q1" s="48"/>
      <c r="R1" s="48"/>
      <c r="S1" s="48"/>
      <c r="T1" s="48"/>
      <c r="U1" s="48"/>
      <c r="V1" s="48"/>
      <c r="W1" s="48"/>
      <c r="X1" s="48"/>
      <c r="Y1" s="48"/>
      <c r="Z1" s="48"/>
    </row>
    <row r="2" spans="1:26" s="11" customFormat="1" ht="13.35" customHeight="1" x14ac:dyDescent="0.2">
      <c r="A2" s="446" t="s">
        <v>17</v>
      </c>
      <c r="B2" s="448" t="s">
        <v>18</v>
      </c>
      <c r="C2" s="458" t="s">
        <v>135</v>
      </c>
      <c r="D2" s="448" t="s">
        <v>612</v>
      </c>
      <c r="E2" s="448" t="s">
        <v>622</v>
      </c>
      <c r="F2" s="448"/>
      <c r="G2" s="448"/>
      <c r="H2" s="448"/>
      <c r="I2" s="448"/>
      <c r="J2" s="448" t="s">
        <v>623</v>
      </c>
      <c r="K2" s="448"/>
      <c r="L2" s="448"/>
      <c r="M2" s="448"/>
      <c r="N2" s="448"/>
      <c r="O2" s="448"/>
      <c r="P2" s="448" t="s">
        <v>624</v>
      </c>
      <c r="Q2" s="448"/>
      <c r="R2" s="448"/>
      <c r="S2" s="448"/>
      <c r="T2" s="448"/>
      <c r="U2" s="448"/>
      <c r="V2" s="448" t="s">
        <v>625</v>
      </c>
      <c r="W2" s="448"/>
      <c r="X2" s="448"/>
      <c r="Y2" s="448"/>
      <c r="Z2" s="462"/>
    </row>
    <row r="3" spans="1:26" s="11" customFormat="1" ht="86.45" customHeight="1" thickBot="1" x14ac:dyDescent="0.25">
      <c r="A3" s="447"/>
      <c r="B3" s="449"/>
      <c r="C3" s="461"/>
      <c r="D3" s="449"/>
      <c r="E3" s="315" t="s">
        <v>626</v>
      </c>
      <c r="F3" s="315" t="s">
        <v>627</v>
      </c>
      <c r="G3" s="315" t="s">
        <v>628</v>
      </c>
      <c r="H3" s="315" t="s">
        <v>629</v>
      </c>
      <c r="I3" s="311" t="s">
        <v>630</v>
      </c>
      <c r="J3" s="315" t="s">
        <v>631</v>
      </c>
      <c r="K3" s="315" t="s">
        <v>632</v>
      </c>
      <c r="L3" s="315" t="s">
        <v>633</v>
      </c>
      <c r="M3" s="315" t="s">
        <v>634</v>
      </c>
      <c r="N3" s="311" t="s">
        <v>635</v>
      </c>
      <c r="O3" s="311" t="s">
        <v>636</v>
      </c>
      <c r="P3" s="315" t="s">
        <v>637</v>
      </c>
      <c r="Q3" s="315" t="s">
        <v>638</v>
      </c>
      <c r="R3" s="311" t="s">
        <v>639</v>
      </c>
      <c r="S3" s="315" t="s">
        <v>640</v>
      </c>
      <c r="T3" s="311" t="s">
        <v>641</v>
      </c>
      <c r="U3" s="315" t="s">
        <v>642</v>
      </c>
      <c r="V3" s="351" t="s">
        <v>643</v>
      </c>
      <c r="W3" s="351" t="s">
        <v>644</v>
      </c>
      <c r="X3" s="348" t="s">
        <v>645</v>
      </c>
      <c r="Y3" s="348" t="s">
        <v>646</v>
      </c>
      <c r="Z3" s="352" t="s">
        <v>647</v>
      </c>
    </row>
    <row r="4" spans="1:26" s="41" customFormat="1" x14ac:dyDescent="0.2">
      <c r="A4" s="47"/>
      <c r="B4" s="43" t="s">
        <v>20</v>
      </c>
      <c r="C4" s="23"/>
      <c r="D4" s="53"/>
      <c r="E4" s="53"/>
      <c r="F4" s="53"/>
      <c r="G4" s="53"/>
      <c r="H4" s="53"/>
      <c r="I4" s="53"/>
      <c r="J4" s="53"/>
      <c r="K4" s="53"/>
      <c r="L4" s="53"/>
      <c r="M4" s="53"/>
      <c r="N4" s="53"/>
      <c r="O4" s="53"/>
      <c r="P4" s="53"/>
      <c r="Q4" s="53"/>
      <c r="R4" s="53"/>
      <c r="S4" s="53"/>
      <c r="T4" s="53"/>
      <c r="U4" s="53"/>
      <c r="V4" s="53"/>
      <c r="W4" s="53"/>
      <c r="X4" s="82"/>
      <c r="Y4" s="74"/>
      <c r="Z4" s="65"/>
    </row>
    <row r="6" spans="1:26" x14ac:dyDescent="0.2">
      <c r="A6" s="18"/>
      <c r="B6" s="18"/>
      <c r="C6" s="18"/>
      <c r="D6" s="18"/>
      <c r="E6" s="18"/>
      <c r="F6" s="18"/>
      <c r="G6" s="18"/>
      <c r="H6" s="18"/>
      <c r="I6" s="18"/>
      <c r="J6" s="18"/>
      <c r="K6" s="18"/>
      <c r="L6" s="18"/>
      <c r="M6" s="18"/>
      <c r="N6" s="18"/>
      <c r="O6" s="18"/>
      <c r="P6" s="18"/>
      <c r="Q6" s="18"/>
      <c r="R6" s="18"/>
      <c r="S6" s="18"/>
      <c r="T6" s="18"/>
      <c r="U6" s="18"/>
      <c r="V6" s="18"/>
      <c r="W6" s="18"/>
      <c r="X6" s="18"/>
      <c r="Y6" s="18"/>
      <c r="Z6" s="18"/>
    </row>
    <row r="7" spans="1:26" x14ac:dyDescent="0.2">
      <c r="C7" s="18"/>
    </row>
    <row r="8" spans="1:26" x14ac:dyDescent="0.2">
      <c r="C8" s="18"/>
    </row>
    <row r="9" spans="1:26" x14ac:dyDescent="0.2">
      <c r="C9" s="18"/>
    </row>
    <row r="10" spans="1:26" x14ac:dyDescent="0.2">
      <c r="C10" s="18"/>
    </row>
    <row r="11" spans="1:26" x14ac:dyDescent="0.2">
      <c r="C11" s="18"/>
    </row>
  </sheetData>
  <mergeCells count="8">
    <mergeCell ref="J2:O2"/>
    <mergeCell ref="P2:U2"/>
    <mergeCell ref="V2:Z2"/>
    <mergeCell ref="A2:A3"/>
    <mergeCell ref="C2:C3"/>
    <mergeCell ref="D2:D3"/>
    <mergeCell ref="B2:B3"/>
    <mergeCell ref="E2:I2"/>
  </mergeCell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'Pick List'!$A$14:$A$18</xm:f>
          </x14:formula1>
          <xm:sqref>X4</xm:sqref>
        </x14:dataValidation>
      </x14:dataValidations>
    </ext>
  </extLst>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tabColor theme="9"/>
  </sheetPr>
  <dimension ref="A1:P5"/>
  <sheetViews>
    <sheetView workbookViewId="0">
      <pane xSplit="3" ySplit="3" topLeftCell="G4" activePane="bottomRight" state="frozen"/>
      <selection pane="topRight"/>
      <selection pane="bottomLeft"/>
      <selection pane="bottomRight" activeCell="O12" sqref="O12"/>
    </sheetView>
  </sheetViews>
  <sheetFormatPr defaultColWidth="9.140625" defaultRowHeight="12.75" x14ac:dyDescent="0.2"/>
  <cols>
    <col min="1" max="2" width="25.42578125" style="18" customWidth="1"/>
    <col min="3" max="3" width="21.5703125" style="18" customWidth="1"/>
    <col min="4" max="12" width="15.5703125" style="18" customWidth="1"/>
    <col min="13" max="13" width="23.42578125" style="18" customWidth="1"/>
    <col min="14" max="15" width="23.5703125" style="18" customWidth="1"/>
    <col min="16" max="16" width="31" style="18" customWidth="1"/>
    <col min="17" max="16384" width="9.140625" style="18"/>
  </cols>
  <sheetData>
    <row r="1" spans="1:16" s="48" customFormat="1" ht="13.5" thickBot="1" x14ac:dyDescent="0.25">
      <c r="A1" s="12" t="s">
        <v>648</v>
      </c>
    </row>
    <row r="2" spans="1:16" s="48" customFormat="1" ht="50.1" customHeight="1" x14ac:dyDescent="0.2">
      <c r="A2" s="446" t="s">
        <v>17</v>
      </c>
      <c r="B2" s="448" t="s">
        <v>18</v>
      </c>
      <c r="C2" s="458" t="s">
        <v>135</v>
      </c>
      <c r="D2" s="448" t="s">
        <v>649</v>
      </c>
      <c r="E2" s="448"/>
      <c r="F2" s="448"/>
      <c r="G2" s="448"/>
      <c r="H2" s="448"/>
      <c r="I2" s="448"/>
      <c r="J2" s="448"/>
      <c r="K2" s="448"/>
      <c r="L2" s="448"/>
      <c r="M2" s="448" t="s">
        <v>650</v>
      </c>
      <c r="N2" s="448"/>
      <c r="O2" s="448"/>
      <c r="P2" s="462"/>
    </row>
    <row r="3" spans="1:16" s="48" customFormat="1" ht="132" customHeight="1" thickBot="1" x14ac:dyDescent="0.25">
      <c r="A3" s="447"/>
      <c r="B3" s="449"/>
      <c r="C3" s="461"/>
      <c r="D3" s="311" t="s">
        <v>651</v>
      </c>
      <c r="E3" s="311" t="s">
        <v>652</v>
      </c>
      <c r="F3" s="311" t="s">
        <v>653</v>
      </c>
      <c r="G3" s="311" t="s">
        <v>654</v>
      </c>
      <c r="H3" s="311" t="s">
        <v>655</v>
      </c>
      <c r="I3" s="311" t="s">
        <v>656</v>
      </c>
      <c r="J3" s="311" t="s">
        <v>657</v>
      </c>
      <c r="K3" s="311" t="s">
        <v>658</v>
      </c>
      <c r="L3" s="311" t="s">
        <v>659</v>
      </c>
      <c r="M3" s="348" t="s">
        <v>660</v>
      </c>
      <c r="N3" s="348" t="s">
        <v>661</v>
      </c>
      <c r="O3" s="348" t="s">
        <v>662</v>
      </c>
      <c r="P3" s="352" t="s">
        <v>663</v>
      </c>
    </row>
    <row r="4" spans="1:16" s="36" customFormat="1" x14ac:dyDescent="0.2">
      <c r="A4" s="47"/>
      <c r="B4" s="43" t="s">
        <v>20</v>
      </c>
      <c r="C4" s="23"/>
      <c r="D4" s="239"/>
      <c r="E4" s="239"/>
      <c r="F4" s="239"/>
      <c r="G4" s="239"/>
      <c r="H4" s="239"/>
      <c r="I4" s="239"/>
      <c r="J4" s="239"/>
      <c r="K4" s="240"/>
      <c r="L4" s="239"/>
      <c r="M4" s="75" t="s">
        <v>2166</v>
      </c>
      <c r="N4" s="75" t="s">
        <v>2168</v>
      </c>
      <c r="O4" s="75" t="s">
        <v>132</v>
      </c>
      <c r="P4" s="75"/>
    </row>
    <row r="5" spans="1:16" x14ac:dyDescent="0.2">
      <c r="M5" s="18" t="s">
        <v>2167</v>
      </c>
      <c r="N5" s="18" t="s">
        <v>2169</v>
      </c>
      <c r="O5" s="18" t="s">
        <v>132</v>
      </c>
    </row>
  </sheetData>
  <mergeCells count="5">
    <mergeCell ref="A2:A3"/>
    <mergeCell ref="C2:C3"/>
    <mergeCell ref="B2:B3"/>
    <mergeCell ref="D2:L2"/>
    <mergeCell ref="M2:P2"/>
  </mergeCells>
  <pageMargins left="0.7" right="0.7" top="0.75" bottom="0.75" header="0.3" footer="0.3"/>
  <pageSetup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tabColor theme="9"/>
  </sheetPr>
  <dimension ref="A1:P33"/>
  <sheetViews>
    <sheetView workbookViewId="0">
      <pane xSplit="1" ySplit="5" topLeftCell="B18" activePane="bottomRight" state="frozen"/>
      <selection pane="topRight"/>
      <selection pane="bottomLeft"/>
      <selection pane="bottomRight" activeCell="I40" sqref="I40"/>
    </sheetView>
  </sheetViews>
  <sheetFormatPr defaultRowHeight="15" x14ac:dyDescent="0.25"/>
  <cols>
    <col min="1" max="2" width="22.5703125" customWidth="1"/>
    <col min="3" max="3" width="21.5703125" style="8" customWidth="1"/>
    <col min="4" max="4" width="21.5703125" customWidth="1"/>
    <col min="5" max="12" width="15.5703125" customWidth="1"/>
    <col min="13" max="13" width="35.5703125" style="17" customWidth="1"/>
    <col min="14" max="14" width="37.42578125" style="17" customWidth="1"/>
    <col min="15" max="15" width="18.5703125" customWidth="1"/>
    <col min="16" max="16" width="20" customWidth="1"/>
  </cols>
  <sheetData>
    <row r="1" spans="1:16" s="293" customFormat="1" ht="15.75" thickBot="1" x14ac:dyDescent="0.3">
      <c r="A1" s="292" t="s">
        <v>664</v>
      </c>
      <c r="C1" s="294"/>
      <c r="D1" s="12"/>
      <c r="E1" s="12"/>
      <c r="F1" s="12"/>
      <c r="M1" s="295"/>
      <c r="N1" s="295"/>
    </row>
    <row r="2" spans="1:16" s="293" customFormat="1" ht="54.95" customHeight="1" x14ac:dyDescent="0.25">
      <c r="A2" s="446" t="s">
        <v>17</v>
      </c>
      <c r="B2" s="448" t="s">
        <v>18</v>
      </c>
      <c r="C2" s="448" t="s">
        <v>665</v>
      </c>
      <c r="D2" s="448"/>
      <c r="E2" s="448"/>
      <c r="F2" s="448"/>
      <c r="G2" s="448"/>
      <c r="H2" s="448"/>
      <c r="I2" s="296"/>
      <c r="J2" s="296"/>
      <c r="K2" s="296"/>
      <c r="L2" s="296"/>
      <c r="M2" s="296"/>
      <c r="N2" s="296"/>
      <c r="O2" s="296"/>
      <c r="P2" s="297"/>
    </row>
    <row r="3" spans="1:16" s="293" customFormat="1" ht="44.1" customHeight="1" x14ac:dyDescent="0.25">
      <c r="A3" s="472"/>
      <c r="B3" s="486"/>
      <c r="C3" s="486" t="s">
        <v>666</v>
      </c>
      <c r="D3" s="486" t="s">
        <v>667</v>
      </c>
      <c r="E3" s="487" t="s">
        <v>668</v>
      </c>
      <c r="F3" s="487"/>
      <c r="G3" s="487"/>
      <c r="H3" s="487"/>
      <c r="I3" s="487"/>
      <c r="J3" s="487"/>
      <c r="K3" s="487"/>
      <c r="L3" s="487"/>
      <c r="M3" s="487"/>
      <c r="N3" s="487"/>
      <c r="O3" s="487" t="s">
        <v>669</v>
      </c>
      <c r="P3" s="490"/>
    </row>
    <row r="4" spans="1:16" s="293" customFormat="1" ht="39.75" customHeight="1" x14ac:dyDescent="0.25">
      <c r="A4" s="472"/>
      <c r="B4" s="486"/>
      <c r="C4" s="486"/>
      <c r="D4" s="486"/>
      <c r="E4" s="487" t="s">
        <v>670</v>
      </c>
      <c r="F4" s="487"/>
      <c r="G4" s="487" t="s">
        <v>671</v>
      </c>
      <c r="H4" s="487"/>
      <c r="I4" s="487" t="s">
        <v>672</v>
      </c>
      <c r="J4" s="487"/>
      <c r="K4" s="487" t="s">
        <v>673</v>
      </c>
      <c r="L4" s="487"/>
      <c r="M4" s="487" t="s">
        <v>674</v>
      </c>
      <c r="N4" s="487"/>
      <c r="O4" s="487" t="s">
        <v>671</v>
      </c>
      <c r="P4" s="490"/>
    </row>
    <row r="5" spans="1:16" s="293" customFormat="1" ht="30.2" customHeight="1" thickBot="1" x14ac:dyDescent="0.3">
      <c r="A5" s="447"/>
      <c r="B5" s="449"/>
      <c r="C5" s="449"/>
      <c r="D5" s="449"/>
      <c r="E5" s="311" t="s">
        <v>675</v>
      </c>
      <c r="F5" s="311" t="s">
        <v>676</v>
      </c>
      <c r="G5" s="311" t="s">
        <v>675</v>
      </c>
      <c r="H5" s="311" t="s">
        <v>676</v>
      </c>
      <c r="I5" s="311" t="s">
        <v>675</v>
      </c>
      <c r="J5" s="311" t="s">
        <v>676</v>
      </c>
      <c r="K5" s="311" t="s">
        <v>675</v>
      </c>
      <c r="L5" s="311" t="s">
        <v>676</v>
      </c>
      <c r="M5" s="311" t="s">
        <v>675</v>
      </c>
      <c r="N5" s="311" t="s">
        <v>676</v>
      </c>
      <c r="O5" s="348" t="s">
        <v>675</v>
      </c>
      <c r="P5" s="352" t="s">
        <v>676</v>
      </c>
    </row>
    <row r="6" spans="1:16" s="48" customFormat="1" ht="12.75" x14ac:dyDescent="0.2">
      <c r="A6" s="47"/>
      <c r="B6" s="43" t="s">
        <v>20</v>
      </c>
      <c r="C6" s="488"/>
      <c r="D6" s="242" t="s">
        <v>677</v>
      </c>
      <c r="E6" s="243"/>
      <c r="F6" s="239"/>
      <c r="G6" s="244"/>
      <c r="H6" s="239"/>
      <c r="I6" s="244"/>
      <c r="J6" s="239"/>
      <c r="K6" s="244"/>
      <c r="L6" s="239"/>
      <c r="M6" s="244"/>
      <c r="N6" s="245"/>
      <c r="O6" s="239"/>
      <c r="P6" s="245"/>
    </row>
    <row r="7" spans="1:16" s="48" customFormat="1" ht="12.75" x14ac:dyDescent="0.2">
      <c r="A7" s="49"/>
      <c r="B7" s="43" t="s">
        <v>20</v>
      </c>
      <c r="C7" s="489"/>
      <c r="D7" s="246" t="s">
        <v>678</v>
      </c>
      <c r="E7" s="247"/>
      <c r="F7" s="247"/>
      <c r="G7" s="248"/>
      <c r="H7" s="248"/>
      <c r="I7" s="248"/>
      <c r="J7" s="248"/>
      <c r="K7" s="248"/>
      <c r="L7" s="248"/>
      <c r="M7" s="248"/>
      <c r="N7" s="248"/>
      <c r="O7" s="241"/>
      <c r="P7" s="241"/>
    </row>
    <row r="8" spans="1:16" s="48" customFormat="1" ht="12.75" x14ac:dyDescent="0.2">
      <c r="A8" s="49"/>
      <c r="B8" s="43" t="s">
        <v>20</v>
      </c>
      <c r="C8" s="489"/>
      <c r="D8" s="246" t="s">
        <v>679</v>
      </c>
      <c r="E8" s="247"/>
      <c r="F8" s="247"/>
      <c r="G8" s="248"/>
      <c r="H8" s="248"/>
      <c r="I8" s="248"/>
      <c r="J8" s="248"/>
      <c r="K8" s="248"/>
      <c r="L8" s="248"/>
      <c r="M8" s="248"/>
      <c r="N8" s="248"/>
      <c r="O8" s="241"/>
      <c r="P8" s="241"/>
    </row>
    <row r="9" spans="1:16" s="48" customFormat="1" ht="12.75" x14ac:dyDescent="0.2">
      <c r="A9" s="49"/>
      <c r="B9" s="43" t="s">
        <v>20</v>
      </c>
      <c r="C9" s="489"/>
      <c r="D9" s="246" t="s">
        <v>680</v>
      </c>
      <c r="E9" s="247"/>
      <c r="F9" s="247"/>
      <c r="G9" s="248"/>
      <c r="H9" s="248"/>
      <c r="I9" s="248"/>
      <c r="J9" s="248"/>
      <c r="K9" s="248"/>
      <c r="L9" s="248"/>
      <c r="M9" s="248"/>
      <c r="N9" s="248"/>
      <c r="O9" s="241"/>
      <c r="P9" s="241"/>
    </row>
    <row r="10" spans="1:16" s="48" customFormat="1" ht="12.75" x14ac:dyDescent="0.2">
      <c r="A10" s="49"/>
      <c r="B10" s="43" t="s">
        <v>20</v>
      </c>
      <c r="C10" s="489"/>
      <c r="D10" s="246" t="s">
        <v>681</v>
      </c>
      <c r="E10" s="247"/>
      <c r="F10" s="247"/>
      <c r="G10" s="248"/>
      <c r="H10" s="248"/>
      <c r="I10" s="248"/>
      <c r="J10" s="248"/>
      <c r="K10" s="248"/>
      <c r="L10" s="248"/>
      <c r="M10" s="248"/>
      <c r="N10" s="248"/>
      <c r="O10" s="241"/>
      <c r="P10" s="241"/>
    </row>
    <row r="11" spans="1:16" s="48" customFormat="1" ht="12.75" x14ac:dyDescent="0.2">
      <c r="A11" s="49"/>
      <c r="B11" s="43" t="s">
        <v>20</v>
      </c>
      <c r="C11" s="489"/>
      <c r="D11" s="246" t="s">
        <v>682</v>
      </c>
      <c r="E11" s="247"/>
      <c r="F11" s="247"/>
      <c r="G11" s="248"/>
      <c r="H11" s="248"/>
      <c r="I11" s="248"/>
      <c r="J11" s="248"/>
      <c r="K11" s="248"/>
      <c r="L11" s="248"/>
      <c r="M11" s="248"/>
      <c r="N11" s="248"/>
      <c r="O11" s="241"/>
      <c r="P11" s="241"/>
    </row>
    <row r="12" spans="1:16" s="48" customFormat="1" ht="12.75" x14ac:dyDescent="0.2">
      <c r="A12" s="49"/>
      <c r="B12" s="43" t="s">
        <v>20</v>
      </c>
      <c r="C12" s="489"/>
      <c r="D12" s="246" t="s">
        <v>683</v>
      </c>
      <c r="E12" s="247"/>
      <c r="F12" s="247"/>
      <c r="G12" s="248"/>
      <c r="H12" s="248"/>
      <c r="I12" s="248"/>
      <c r="J12" s="248"/>
      <c r="K12" s="248"/>
      <c r="L12" s="248"/>
      <c r="M12" s="248"/>
      <c r="N12" s="248"/>
      <c r="O12" s="241"/>
      <c r="P12" s="241"/>
    </row>
    <row r="13" spans="1:16" s="48" customFormat="1" ht="12.75" x14ac:dyDescent="0.2">
      <c r="A13" s="49"/>
      <c r="B13" s="43" t="s">
        <v>20</v>
      </c>
      <c r="C13" s="489"/>
      <c r="D13" s="246" t="s">
        <v>684</v>
      </c>
      <c r="E13" s="247"/>
      <c r="F13" s="247"/>
      <c r="G13" s="248"/>
      <c r="H13" s="248"/>
      <c r="I13" s="248"/>
      <c r="J13" s="248"/>
      <c r="K13" s="248"/>
      <c r="L13" s="248"/>
      <c r="M13" s="248"/>
      <c r="N13" s="248"/>
      <c r="O13" s="241"/>
      <c r="P13" s="241"/>
    </row>
    <row r="14" spans="1:16" s="48" customFormat="1" ht="12.75" x14ac:dyDescent="0.2">
      <c r="A14" s="49"/>
      <c r="B14" s="43" t="s">
        <v>20</v>
      </c>
      <c r="C14" s="489"/>
      <c r="D14" s="246" t="s">
        <v>685</v>
      </c>
      <c r="E14" s="247"/>
      <c r="F14" s="247"/>
      <c r="G14" s="248"/>
      <c r="H14" s="248"/>
      <c r="I14" s="248"/>
      <c r="J14" s="248"/>
      <c r="K14" s="248"/>
      <c r="L14" s="248"/>
      <c r="M14" s="248"/>
      <c r="N14" s="248"/>
      <c r="O14" s="241"/>
      <c r="P14" s="241"/>
    </row>
    <row r="15" spans="1:16" s="48" customFormat="1" ht="12.75" x14ac:dyDescent="0.2">
      <c r="A15" s="49"/>
      <c r="B15" s="43" t="s">
        <v>20</v>
      </c>
      <c r="C15" s="489"/>
      <c r="D15" s="246" t="s">
        <v>686</v>
      </c>
      <c r="E15" s="247"/>
      <c r="F15" s="247"/>
      <c r="G15" s="248"/>
      <c r="H15" s="248"/>
      <c r="I15" s="248"/>
      <c r="J15" s="248"/>
      <c r="K15" s="248"/>
      <c r="L15" s="248"/>
      <c r="M15" s="248"/>
      <c r="N15" s="248"/>
      <c r="O15" s="241"/>
      <c r="P15" s="241"/>
    </row>
    <row r="16" spans="1:16" s="48" customFormat="1" ht="12.75" x14ac:dyDescent="0.2">
      <c r="A16" s="49"/>
      <c r="B16" s="43" t="s">
        <v>20</v>
      </c>
      <c r="C16" s="489"/>
      <c r="D16" s="246" t="s">
        <v>687</v>
      </c>
      <c r="E16" s="247"/>
      <c r="F16" s="247"/>
      <c r="G16" s="248"/>
      <c r="H16" s="248"/>
      <c r="I16" s="248"/>
      <c r="J16" s="248"/>
      <c r="K16" s="248"/>
      <c r="L16" s="248"/>
      <c r="M16" s="248"/>
      <c r="N16" s="248"/>
      <c r="O16" s="241"/>
      <c r="P16" s="241"/>
    </row>
    <row r="17" spans="1:16" s="48" customFormat="1" ht="12.75" x14ac:dyDescent="0.2">
      <c r="A17" s="49"/>
      <c r="B17" s="43" t="s">
        <v>20</v>
      </c>
      <c r="C17" s="489"/>
      <c r="D17" s="246" t="s">
        <v>688</v>
      </c>
      <c r="E17" s="247"/>
      <c r="F17" s="247"/>
      <c r="G17" s="248"/>
      <c r="H17" s="248"/>
      <c r="I17" s="248"/>
      <c r="J17" s="248"/>
      <c r="K17" s="248"/>
      <c r="L17" s="248"/>
      <c r="M17" s="248"/>
      <c r="N17" s="248"/>
      <c r="O17" s="241"/>
      <c r="P17" s="241"/>
    </row>
    <row r="18" spans="1:16" s="14" customFormat="1" x14ac:dyDescent="0.25">
      <c r="C18" s="8"/>
      <c r="M18" s="17"/>
      <c r="N18" s="17"/>
    </row>
    <row r="19" spans="1:16" s="14" customFormat="1" x14ac:dyDescent="0.25">
      <c r="C19" s="8"/>
      <c r="M19" s="17"/>
      <c r="N19" s="17"/>
    </row>
    <row r="20" spans="1:16" s="14" customFormat="1" x14ac:dyDescent="0.25">
      <c r="C20" s="8"/>
      <c r="M20" s="17"/>
      <c r="N20" s="17"/>
    </row>
    <row r="21" spans="1:16" s="14" customFormat="1" x14ac:dyDescent="0.25">
      <c r="C21" s="8"/>
      <c r="M21" s="17"/>
      <c r="N21" s="17"/>
    </row>
    <row r="22" spans="1:16" s="14" customFormat="1" x14ac:dyDescent="0.25">
      <c r="C22" s="8"/>
      <c r="M22" s="17"/>
      <c r="N22" s="17"/>
    </row>
    <row r="23" spans="1:16" s="14" customFormat="1" x14ac:dyDescent="0.25">
      <c r="C23" s="8"/>
      <c r="M23" s="17"/>
      <c r="N23" s="17"/>
    </row>
    <row r="24" spans="1:16" s="14" customFormat="1" x14ac:dyDescent="0.25">
      <c r="C24" s="8"/>
      <c r="M24" s="17"/>
      <c r="N24" s="17"/>
    </row>
    <row r="25" spans="1:16" s="14" customFormat="1" x14ac:dyDescent="0.25">
      <c r="C25" s="8"/>
      <c r="M25" s="17"/>
      <c r="N25" s="17"/>
    </row>
    <row r="26" spans="1:16" s="14" customFormat="1" x14ac:dyDescent="0.25">
      <c r="C26" s="8"/>
      <c r="M26" s="17"/>
      <c r="N26" s="17"/>
    </row>
    <row r="27" spans="1:16" s="14" customFormat="1" x14ac:dyDescent="0.25">
      <c r="C27" s="8"/>
      <c r="M27" s="17"/>
      <c r="N27" s="17"/>
    </row>
    <row r="28" spans="1:16" s="14" customFormat="1" x14ac:dyDescent="0.25">
      <c r="C28" s="8"/>
      <c r="M28" s="17"/>
      <c r="N28" s="17"/>
    </row>
    <row r="29" spans="1:16" s="14" customFormat="1" x14ac:dyDescent="0.25">
      <c r="C29" s="8"/>
      <c r="M29" s="17"/>
      <c r="N29" s="17"/>
    </row>
    <row r="30" spans="1:16" s="14" customFormat="1" x14ac:dyDescent="0.25">
      <c r="C30" s="8"/>
      <c r="M30" s="17"/>
      <c r="N30" s="17"/>
    </row>
    <row r="31" spans="1:16" s="14" customFormat="1" x14ac:dyDescent="0.25">
      <c r="C31" s="8"/>
      <c r="M31" s="17"/>
      <c r="N31" s="17"/>
    </row>
    <row r="32" spans="1:16" s="14" customFormat="1" x14ac:dyDescent="0.25">
      <c r="C32" s="8"/>
      <c r="M32" s="17"/>
      <c r="N32" s="17"/>
    </row>
    <row r="33" spans="3:14" s="14" customFormat="1" x14ac:dyDescent="0.25">
      <c r="C33" s="8"/>
      <c r="M33" s="17"/>
      <c r="N33" s="17"/>
    </row>
  </sheetData>
  <mergeCells count="14">
    <mergeCell ref="C6:C17"/>
    <mergeCell ref="G4:H4"/>
    <mergeCell ref="O4:P4"/>
    <mergeCell ref="O3:P3"/>
    <mergeCell ref="E3:N3"/>
    <mergeCell ref="I4:J4"/>
    <mergeCell ref="K4:L4"/>
    <mergeCell ref="M4:N4"/>
    <mergeCell ref="C2:H2"/>
    <mergeCell ref="C3:C5"/>
    <mergeCell ref="D3:D5"/>
    <mergeCell ref="E4:F4"/>
    <mergeCell ref="A2:A5"/>
    <mergeCell ref="B2:B5"/>
  </mergeCells>
  <pageMargins left="0.7" right="0.7" top="0.75" bottom="0.75" header="0.3" footer="0.3"/>
  <pageSetup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tabColor theme="9"/>
  </sheetPr>
  <dimension ref="A1:J4"/>
  <sheetViews>
    <sheetView workbookViewId="0">
      <pane xSplit="3" ySplit="3" topLeftCell="D4" activePane="bottomRight" state="frozen"/>
      <selection pane="topRight" activeCell="P17" sqref="P17"/>
      <selection pane="bottomLeft" activeCell="P17" sqref="P17"/>
      <selection pane="bottomRight" activeCell="F33" sqref="F33"/>
    </sheetView>
  </sheetViews>
  <sheetFormatPr defaultColWidth="9.140625" defaultRowHeight="12.75" x14ac:dyDescent="0.2"/>
  <cols>
    <col min="1" max="1" width="20.85546875" style="1" bestFit="1" customWidth="1"/>
    <col min="2" max="2" width="20.85546875" style="1" customWidth="1"/>
    <col min="3" max="3" width="45.5703125" style="1" customWidth="1"/>
    <col min="4" max="4" width="23.5703125" style="1" customWidth="1"/>
    <col min="5" max="5" width="19.42578125" style="1" customWidth="1"/>
    <col min="6" max="6" width="18.85546875" style="1" customWidth="1"/>
    <col min="7" max="7" width="19" style="1" customWidth="1"/>
    <col min="8" max="9" width="19.140625" style="1" customWidth="1"/>
    <col min="10" max="10" width="58.42578125" style="1" customWidth="1"/>
    <col min="11" max="16384" width="9.140625" style="1"/>
  </cols>
  <sheetData>
    <row r="1" spans="1:10" s="11" customFormat="1" ht="13.5" thickBot="1" x14ac:dyDescent="0.25">
      <c r="A1" s="12" t="s">
        <v>689</v>
      </c>
      <c r="B1" s="48"/>
      <c r="C1" s="48"/>
      <c r="D1" s="48"/>
      <c r="E1" s="48"/>
      <c r="F1" s="48"/>
      <c r="G1" s="48"/>
      <c r="H1" s="48"/>
      <c r="I1" s="48"/>
      <c r="J1" s="48"/>
    </row>
    <row r="2" spans="1:10" s="11" customFormat="1" ht="41.25" customHeight="1" x14ac:dyDescent="0.2">
      <c r="A2" s="446" t="s">
        <v>17</v>
      </c>
      <c r="B2" s="448" t="s">
        <v>18</v>
      </c>
      <c r="C2" s="458" t="s">
        <v>135</v>
      </c>
      <c r="D2" s="448" t="s">
        <v>651</v>
      </c>
      <c r="E2" s="448" t="s">
        <v>690</v>
      </c>
      <c r="F2" s="448"/>
      <c r="G2" s="448"/>
      <c r="H2" s="448"/>
      <c r="I2" s="448"/>
      <c r="J2" s="462"/>
    </row>
    <row r="3" spans="1:10" s="11" customFormat="1" ht="64.5" thickBot="1" x14ac:dyDescent="0.25">
      <c r="A3" s="447"/>
      <c r="B3" s="449"/>
      <c r="C3" s="461"/>
      <c r="D3" s="449"/>
      <c r="E3" s="348" t="s">
        <v>691</v>
      </c>
      <c r="F3" s="348" t="s">
        <v>692</v>
      </c>
      <c r="G3" s="348" t="s">
        <v>693</v>
      </c>
      <c r="H3" s="348" t="s">
        <v>694</v>
      </c>
      <c r="I3" s="348" t="s">
        <v>695</v>
      </c>
      <c r="J3" s="352" t="s">
        <v>696</v>
      </c>
    </row>
    <row r="4" spans="1:10" s="41" customFormat="1" x14ac:dyDescent="0.2">
      <c r="A4" s="47"/>
      <c r="B4" s="43" t="s">
        <v>20</v>
      </c>
      <c r="C4" s="23"/>
      <c r="D4" s="75"/>
      <c r="E4" s="249"/>
      <c r="F4" s="249"/>
      <c r="G4" s="249"/>
      <c r="H4" s="249"/>
      <c r="I4" s="249"/>
      <c r="J4" s="249"/>
    </row>
  </sheetData>
  <mergeCells count="5">
    <mergeCell ref="E2:J2"/>
    <mergeCell ref="A2:A3"/>
    <mergeCell ref="C2:C3"/>
    <mergeCell ref="D2:D3"/>
    <mergeCell ref="B2:B3"/>
  </mergeCells>
  <pageMargins left="0.7" right="0.7" top="0.75" bottom="0.75" header="0.3" footer="0.3"/>
  <pageSetup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tabColor theme="9"/>
  </sheetPr>
  <dimension ref="A1:L11"/>
  <sheetViews>
    <sheetView workbookViewId="0">
      <pane xSplit="3" ySplit="3" topLeftCell="D4" activePane="bottomRight" state="frozen"/>
      <selection pane="topRight" activeCell="P17" sqref="P17"/>
      <selection pane="bottomLeft" activeCell="P17" sqref="P17"/>
      <selection pane="bottomRight" activeCell="F26" sqref="F26"/>
    </sheetView>
  </sheetViews>
  <sheetFormatPr defaultColWidth="9.140625" defaultRowHeight="12.75" x14ac:dyDescent="0.2"/>
  <cols>
    <col min="1" max="2" width="30.5703125" style="1" customWidth="1"/>
    <col min="3" max="3" width="32.5703125" style="1" customWidth="1"/>
    <col min="4" max="4" width="25.42578125" style="1" customWidth="1"/>
    <col min="5" max="5" width="13.42578125" style="1" customWidth="1"/>
    <col min="6" max="6" width="12.5703125" style="1" customWidth="1"/>
    <col min="7" max="7" width="15" style="1" customWidth="1"/>
    <col min="8" max="8" width="15.140625" style="1" customWidth="1"/>
    <col min="9" max="10" width="14.85546875" style="1" customWidth="1"/>
    <col min="11" max="11" width="15" style="1" customWidth="1"/>
    <col min="12" max="12" width="15.42578125" style="1" customWidth="1"/>
    <col min="13" max="16384" width="9.140625" style="1"/>
  </cols>
  <sheetData>
    <row r="1" spans="1:12" s="11" customFormat="1" ht="13.5" thickBot="1" x14ac:dyDescent="0.25">
      <c r="A1" s="12" t="s">
        <v>697</v>
      </c>
      <c r="B1" s="48"/>
      <c r="C1" s="48"/>
      <c r="D1" s="48"/>
      <c r="E1" s="48"/>
      <c r="F1" s="48"/>
      <c r="G1" s="48"/>
      <c r="H1" s="48"/>
      <c r="I1" s="48"/>
      <c r="J1" s="48"/>
      <c r="K1" s="48"/>
      <c r="L1" s="48"/>
    </row>
    <row r="2" spans="1:12" s="11" customFormat="1" ht="27.75" customHeight="1" x14ac:dyDescent="0.2">
      <c r="A2" s="446" t="s">
        <v>17</v>
      </c>
      <c r="B2" s="448" t="s">
        <v>18</v>
      </c>
      <c r="C2" s="458" t="s">
        <v>135</v>
      </c>
      <c r="D2" s="448" t="s">
        <v>698</v>
      </c>
      <c r="E2" s="448" t="s">
        <v>699</v>
      </c>
      <c r="F2" s="448" t="s">
        <v>700</v>
      </c>
      <c r="G2" s="448" t="s">
        <v>701</v>
      </c>
      <c r="H2" s="448"/>
      <c r="I2" s="448"/>
      <c r="J2" s="448"/>
      <c r="K2" s="448"/>
      <c r="L2" s="462"/>
    </row>
    <row r="3" spans="1:12" s="11" customFormat="1" ht="132" customHeight="1" thickBot="1" x14ac:dyDescent="0.25">
      <c r="A3" s="447"/>
      <c r="B3" s="449"/>
      <c r="C3" s="461"/>
      <c r="D3" s="449"/>
      <c r="E3" s="449"/>
      <c r="F3" s="449"/>
      <c r="G3" s="348" t="s">
        <v>702</v>
      </c>
      <c r="H3" s="348" t="s">
        <v>703</v>
      </c>
      <c r="I3" s="348" t="s">
        <v>704</v>
      </c>
      <c r="J3" s="348" t="s">
        <v>705</v>
      </c>
      <c r="K3" s="348" t="s">
        <v>706</v>
      </c>
      <c r="L3" s="352" t="s">
        <v>707</v>
      </c>
    </row>
    <row r="4" spans="1:12" s="41" customFormat="1" x14ac:dyDescent="0.2">
      <c r="A4" s="47" t="s">
        <v>1705</v>
      </c>
      <c r="B4" s="43" t="s">
        <v>20</v>
      </c>
      <c r="C4" s="23" t="s">
        <v>1634</v>
      </c>
      <c r="D4" s="22" t="s">
        <v>1636</v>
      </c>
      <c r="E4" s="22" t="s">
        <v>71</v>
      </c>
      <c r="F4" s="22" t="s">
        <v>71</v>
      </c>
      <c r="G4" s="22" t="s">
        <v>71</v>
      </c>
      <c r="H4" s="22" t="s">
        <v>71</v>
      </c>
      <c r="I4" s="22" t="s">
        <v>71</v>
      </c>
      <c r="J4" s="22" t="s">
        <v>71</v>
      </c>
      <c r="K4" s="22" t="s">
        <v>71</v>
      </c>
      <c r="L4" s="22" t="s">
        <v>71</v>
      </c>
    </row>
    <row r="6" spans="1:12" x14ac:dyDescent="0.2">
      <c r="A6" s="18"/>
      <c r="B6" s="18"/>
      <c r="C6" s="18"/>
      <c r="D6" s="18"/>
      <c r="E6" s="18"/>
      <c r="F6" s="18"/>
      <c r="G6" s="18"/>
      <c r="H6" s="18"/>
      <c r="I6" s="18"/>
      <c r="J6" s="18"/>
      <c r="K6" s="18"/>
      <c r="L6" s="18"/>
    </row>
    <row r="7" spans="1:12" x14ac:dyDescent="0.2">
      <c r="C7" s="18"/>
    </row>
    <row r="8" spans="1:12" x14ac:dyDescent="0.2">
      <c r="C8" s="18"/>
    </row>
    <row r="9" spans="1:12" x14ac:dyDescent="0.2">
      <c r="C9" s="18"/>
    </row>
    <row r="10" spans="1:12" x14ac:dyDescent="0.2">
      <c r="C10" s="18"/>
    </row>
    <row r="11" spans="1:12" x14ac:dyDescent="0.2">
      <c r="C11" s="18"/>
    </row>
  </sheetData>
  <mergeCells count="7">
    <mergeCell ref="G2:L2"/>
    <mergeCell ref="A2:A3"/>
    <mergeCell ref="C2:C3"/>
    <mergeCell ref="D2:D3"/>
    <mergeCell ref="E2:E3"/>
    <mergeCell ref="F2:F3"/>
    <mergeCell ref="B2:B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9"/>
  </sheetPr>
  <dimension ref="A1:AX22"/>
  <sheetViews>
    <sheetView workbookViewId="0">
      <pane xSplit="1" ySplit="3" topLeftCell="E4" activePane="bottomRight" state="frozen"/>
      <selection pane="topRight" activeCell="A2" sqref="A2:A3"/>
      <selection pane="bottomLeft" activeCell="A2" sqref="A2:A3"/>
      <selection pane="bottomRight" activeCell="W22" sqref="W22"/>
    </sheetView>
  </sheetViews>
  <sheetFormatPr defaultColWidth="9.140625" defaultRowHeight="12.75" x14ac:dyDescent="0.2"/>
  <cols>
    <col min="1" max="2" width="28.42578125" style="18" customWidth="1"/>
    <col min="3" max="3" width="21.140625" style="18" bestFit="1" customWidth="1"/>
    <col min="4" max="4" width="22.42578125" style="18" customWidth="1"/>
    <col min="5" max="5" width="30.42578125" style="18" customWidth="1"/>
    <col min="6" max="6" width="25.140625" style="18" customWidth="1"/>
    <col min="7" max="7" width="26" style="18" customWidth="1"/>
    <col min="8" max="8" width="25.42578125" style="18" customWidth="1"/>
    <col min="9" max="9" width="25" style="18" customWidth="1"/>
    <col min="10" max="10" width="24.42578125" style="18" customWidth="1"/>
    <col min="11" max="11" width="33.5703125" style="18" customWidth="1"/>
    <col min="12" max="12" width="18.85546875" style="18" customWidth="1"/>
    <col min="13" max="13" width="22.42578125" style="18" customWidth="1"/>
    <col min="14" max="14" width="13.42578125" style="18" customWidth="1"/>
    <col min="15" max="16" width="10.42578125" style="18" customWidth="1"/>
    <col min="17" max="17" width="22.42578125" style="18" customWidth="1"/>
    <col min="18" max="18" width="14" style="18" customWidth="1"/>
    <col min="19" max="19" width="12" style="18" customWidth="1"/>
    <col min="20" max="20" width="10.5703125" style="18" customWidth="1"/>
    <col min="21" max="21" width="15.42578125" style="18" customWidth="1"/>
    <col min="22" max="22" width="16.140625" style="18" customWidth="1"/>
    <col min="23" max="23" width="24" style="18" customWidth="1"/>
    <col min="24" max="24" width="32.42578125" style="18" customWidth="1"/>
    <col min="25" max="26" width="16.140625" style="18" customWidth="1"/>
    <col min="27" max="27" width="18.5703125" style="18" customWidth="1"/>
    <col min="28" max="28" width="31.42578125" style="18" customWidth="1"/>
    <col min="29" max="29" width="17.42578125" style="18" customWidth="1"/>
    <col min="30" max="30" width="22.42578125" style="18" customWidth="1"/>
    <col min="31" max="31" width="23.5703125" style="18" customWidth="1"/>
    <col min="32" max="32" width="24.5703125" style="18" customWidth="1"/>
    <col min="33" max="33" width="22.85546875" style="18" customWidth="1"/>
    <col min="34" max="34" width="21.140625" style="18" customWidth="1"/>
    <col min="35" max="35" width="26" style="18" customWidth="1"/>
    <col min="36" max="39" width="21" style="18" customWidth="1"/>
    <col min="40" max="43" width="24.5703125" style="18" customWidth="1"/>
    <col min="44" max="44" width="15.42578125" style="18" customWidth="1"/>
    <col min="45" max="45" width="18.42578125" style="18" customWidth="1"/>
    <col min="46" max="46" width="18.85546875" style="18" customWidth="1"/>
    <col min="47" max="50" width="18.42578125" style="18" customWidth="1"/>
    <col min="51" max="16384" width="9.140625" style="18"/>
  </cols>
  <sheetData>
    <row r="1" spans="1:50" s="48" customFormat="1" ht="13.5" thickBot="1" x14ac:dyDescent="0.25">
      <c r="A1" s="12" t="s">
        <v>74</v>
      </c>
    </row>
    <row r="2" spans="1:50" s="48" customFormat="1" ht="43.5" customHeight="1" x14ac:dyDescent="0.2">
      <c r="A2" s="446" t="s">
        <v>17</v>
      </c>
      <c r="B2" s="448" t="s">
        <v>18</v>
      </c>
      <c r="C2" s="458" t="s">
        <v>75</v>
      </c>
      <c r="D2" s="458"/>
      <c r="E2" s="458"/>
      <c r="F2" s="458"/>
      <c r="G2" s="458"/>
      <c r="H2" s="454" t="s">
        <v>76</v>
      </c>
      <c r="I2" s="454"/>
      <c r="J2" s="454"/>
      <c r="K2" s="454"/>
      <c r="L2" s="456" t="s">
        <v>77</v>
      </c>
      <c r="M2" s="456" t="s">
        <v>78</v>
      </c>
      <c r="N2" s="456"/>
      <c r="O2" s="456"/>
      <c r="P2" s="456"/>
      <c r="Q2" s="456" t="s">
        <v>79</v>
      </c>
      <c r="R2" s="456"/>
      <c r="S2" s="456"/>
      <c r="T2" s="456"/>
      <c r="U2" s="456" t="s">
        <v>80</v>
      </c>
      <c r="V2" s="456"/>
      <c r="W2" s="456" t="s">
        <v>81</v>
      </c>
      <c r="X2" s="456" t="s">
        <v>82</v>
      </c>
      <c r="Y2" s="456" t="s">
        <v>83</v>
      </c>
      <c r="Z2" s="456" t="s">
        <v>84</v>
      </c>
      <c r="AA2" s="456" t="s">
        <v>85</v>
      </c>
      <c r="AB2" s="456"/>
      <c r="AC2" s="456"/>
      <c r="AD2" s="456"/>
      <c r="AE2" s="456"/>
      <c r="AF2" s="456"/>
      <c r="AG2" s="456"/>
      <c r="AH2" s="456" t="s">
        <v>86</v>
      </c>
      <c r="AI2" s="456"/>
      <c r="AJ2" s="456"/>
      <c r="AK2" s="456"/>
      <c r="AL2" s="456"/>
      <c r="AM2" s="456"/>
      <c r="AN2" s="456"/>
      <c r="AO2" s="456"/>
      <c r="AP2" s="456"/>
      <c r="AQ2" s="456"/>
      <c r="AR2" s="456" t="s">
        <v>87</v>
      </c>
      <c r="AS2" s="456"/>
      <c r="AT2" s="454" t="s">
        <v>88</v>
      </c>
      <c r="AU2" s="454"/>
      <c r="AV2" s="454"/>
      <c r="AW2" s="454"/>
      <c r="AX2" s="455"/>
    </row>
    <row r="3" spans="1:50" s="48" customFormat="1" ht="116.25" customHeight="1" thickBot="1" x14ac:dyDescent="0.25">
      <c r="A3" s="447"/>
      <c r="B3" s="449"/>
      <c r="C3" s="315" t="s">
        <v>89</v>
      </c>
      <c r="D3" s="315" t="s">
        <v>90</v>
      </c>
      <c r="E3" s="315" t="s">
        <v>91</v>
      </c>
      <c r="F3" s="311" t="s">
        <v>92</v>
      </c>
      <c r="G3" s="315" t="s">
        <v>93</v>
      </c>
      <c r="H3" s="312" t="s">
        <v>94</v>
      </c>
      <c r="I3" s="312" t="s">
        <v>95</v>
      </c>
      <c r="J3" s="312" t="s">
        <v>96</v>
      </c>
      <c r="K3" s="312" t="s">
        <v>97</v>
      </c>
      <c r="L3" s="457"/>
      <c r="M3" s="312" t="s">
        <v>98</v>
      </c>
      <c r="N3" s="312" t="s">
        <v>99</v>
      </c>
      <c r="O3" s="312" t="s">
        <v>100</v>
      </c>
      <c r="P3" s="312" t="s">
        <v>101</v>
      </c>
      <c r="Q3" s="312" t="s">
        <v>102</v>
      </c>
      <c r="R3" s="312" t="s">
        <v>103</v>
      </c>
      <c r="S3" s="312" t="s">
        <v>104</v>
      </c>
      <c r="T3" s="312" t="s">
        <v>105</v>
      </c>
      <c r="U3" s="312" t="s">
        <v>106</v>
      </c>
      <c r="V3" s="312" t="s">
        <v>107</v>
      </c>
      <c r="W3" s="457"/>
      <c r="X3" s="457"/>
      <c r="Y3" s="457"/>
      <c r="Z3" s="457"/>
      <c r="AA3" s="312" t="s">
        <v>108</v>
      </c>
      <c r="AB3" s="312" t="s">
        <v>109</v>
      </c>
      <c r="AC3" s="312" t="s">
        <v>110</v>
      </c>
      <c r="AD3" s="315" t="s">
        <v>111</v>
      </c>
      <c r="AE3" s="315" t="s">
        <v>112</v>
      </c>
      <c r="AF3" s="315" t="s">
        <v>113</v>
      </c>
      <c r="AG3" s="315" t="s">
        <v>114</v>
      </c>
      <c r="AH3" s="315" t="s">
        <v>115</v>
      </c>
      <c r="AI3" s="315" t="s">
        <v>116</v>
      </c>
      <c r="AJ3" s="312" t="s">
        <v>117</v>
      </c>
      <c r="AK3" s="312" t="s">
        <v>118</v>
      </c>
      <c r="AL3" s="315" t="s">
        <v>119</v>
      </c>
      <c r="AM3" s="315" t="s">
        <v>120</v>
      </c>
      <c r="AN3" s="315" t="s">
        <v>121</v>
      </c>
      <c r="AO3" s="315" t="s">
        <v>122</v>
      </c>
      <c r="AP3" s="315" t="s">
        <v>123</v>
      </c>
      <c r="AQ3" s="315" t="s">
        <v>124</v>
      </c>
      <c r="AR3" s="315" t="s">
        <v>125</v>
      </c>
      <c r="AS3" s="315" t="s">
        <v>126</v>
      </c>
      <c r="AT3" s="351" t="s">
        <v>127</v>
      </c>
      <c r="AU3" s="351" t="s">
        <v>128</v>
      </c>
      <c r="AV3" s="351" t="s">
        <v>129</v>
      </c>
      <c r="AW3" s="351" t="s">
        <v>130</v>
      </c>
      <c r="AX3" s="10" t="s">
        <v>131</v>
      </c>
    </row>
    <row r="4" spans="1:50" s="48" customFormat="1" x14ac:dyDescent="0.2">
      <c r="A4" s="43" t="s">
        <v>1705</v>
      </c>
      <c r="B4" s="43" t="s">
        <v>20</v>
      </c>
      <c r="C4" s="47" t="s">
        <v>1634</v>
      </c>
      <c r="D4" s="6" t="s">
        <v>1634</v>
      </c>
      <c r="E4" s="19" t="s">
        <v>1635</v>
      </c>
      <c r="F4" s="6" t="s">
        <v>1636</v>
      </c>
      <c r="G4" s="6" t="s">
        <v>71</v>
      </c>
      <c r="H4" s="25" t="s">
        <v>71</v>
      </c>
      <c r="I4" s="25" t="s">
        <v>71</v>
      </c>
      <c r="J4" s="25" t="s">
        <v>71</v>
      </c>
      <c r="K4" s="47" t="s">
        <v>71</v>
      </c>
      <c r="L4" s="26" t="s">
        <v>1734</v>
      </c>
      <c r="M4" s="47" t="s">
        <v>1735</v>
      </c>
      <c r="N4" s="47" t="s">
        <v>1720</v>
      </c>
      <c r="O4" s="47" t="s">
        <v>1721</v>
      </c>
      <c r="P4" s="47">
        <v>35217</v>
      </c>
      <c r="Q4" s="47" t="s">
        <v>1725</v>
      </c>
      <c r="R4" s="47" t="s">
        <v>1722</v>
      </c>
      <c r="S4" s="47" t="s">
        <v>1721</v>
      </c>
      <c r="T4" s="47">
        <v>35202</v>
      </c>
      <c r="U4" s="47">
        <v>33.581049999999998</v>
      </c>
      <c r="V4" s="47">
        <v>-86.779989999999998</v>
      </c>
      <c r="W4" s="47" t="s">
        <v>1768</v>
      </c>
      <c r="X4" s="47" t="s">
        <v>1736</v>
      </c>
      <c r="Y4" s="47">
        <v>526673</v>
      </c>
      <c r="Z4" s="47"/>
      <c r="AA4" s="47" t="s">
        <v>1638</v>
      </c>
      <c r="AB4" s="23" t="s">
        <v>1647</v>
      </c>
      <c r="AC4" s="64"/>
      <c r="AD4" s="47" t="s">
        <v>1666</v>
      </c>
      <c r="AE4" s="47" t="s">
        <v>132</v>
      </c>
      <c r="AF4" s="47" t="s">
        <v>1666</v>
      </c>
      <c r="AG4" s="47" t="s">
        <v>71</v>
      </c>
      <c r="AH4" s="47">
        <v>3</v>
      </c>
      <c r="AI4" s="47" t="s">
        <v>2225</v>
      </c>
      <c r="AJ4" s="47">
        <v>3</v>
      </c>
      <c r="AK4" s="47">
        <v>3</v>
      </c>
      <c r="AL4" s="47">
        <v>3</v>
      </c>
      <c r="AM4" s="47">
        <v>3</v>
      </c>
      <c r="AN4" s="47">
        <v>0</v>
      </c>
      <c r="AO4" s="47">
        <v>0</v>
      </c>
      <c r="AP4" s="47">
        <v>0</v>
      </c>
      <c r="AQ4" s="47">
        <v>0</v>
      </c>
      <c r="AR4" s="47">
        <v>2</v>
      </c>
      <c r="AS4" s="47">
        <v>2</v>
      </c>
      <c r="AT4" s="47"/>
      <c r="AU4" s="47"/>
      <c r="AV4" s="47"/>
      <c r="AW4" s="47"/>
      <c r="AX4" s="353"/>
    </row>
    <row r="5" spans="1:50" x14ac:dyDescent="0.2">
      <c r="AB5" s="18" t="s">
        <v>1648</v>
      </c>
    </row>
    <row r="6" spans="1:50" x14ac:dyDescent="0.2">
      <c r="AB6" s="18" t="s">
        <v>1649</v>
      </c>
    </row>
    <row r="7" spans="1:50" x14ac:dyDescent="0.2">
      <c r="AB7" s="18" t="s">
        <v>1650</v>
      </c>
    </row>
    <row r="8" spans="1:50" x14ac:dyDescent="0.2">
      <c r="AB8" s="18" t="s">
        <v>1651</v>
      </c>
    </row>
    <row r="9" spans="1:50" x14ac:dyDescent="0.2">
      <c r="AB9" s="18" t="s">
        <v>1652</v>
      </c>
    </row>
    <row r="10" spans="1:50" x14ac:dyDescent="0.2">
      <c r="AB10" s="18" t="s">
        <v>1653</v>
      </c>
    </row>
    <row r="11" spans="1:50" x14ac:dyDescent="0.2">
      <c r="AB11" s="18" t="s">
        <v>1654</v>
      </c>
    </row>
    <row r="12" spans="1:50" x14ac:dyDescent="0.2">
      <c r="AB12" s="18" t="s">
        <v>1655</v>
      </c>
    </row>
    <row r="13" spans="1:50" x14ac:dyDescent="0.2">
      <c r="AB13" s="18" t="s">
        <v>1656</v>
      </c>
    </row>
    <row r="14" spans="1:50" x14ac:dyDescent="0.2">
      <c r="AB14" s="18" t="s">
        <v>1657</v>
      </c>
    </row>
    <row r="15" spans="1:50" x14ac:dyDescent="0.2">
      <c r="AB15" s="18" t="s">
        <v>1658</v>
      </c>
    </row>
    <row r="16" spans="1:50" x14ac:dyDescent="0.2">
      <c r="AB16" s="18" t="s">
        <v>1659</v>
      </c>
    </row>
    <row r="17" spans="28:28" x14ac:dyDescent="0.2">
      <c r="AB17" s="18" t="s">
        <v>1660</v>
      </c>
    </row>
    <row r="18" spans="28:28" x14ac:dyDescent="0.2">
      <c r="AB18" s="18" t="s">
        <v>1661</v>
      </c>
    </row>
    <row r="19" spans="28:28" x14ac:dyDescent="0.2">
      <c r="AB19" s="18" t="s">
        <v>1662</v>
      </c>
    </row>
    <row r="20" spans="28:28" x14ac:dyDescent="0.2">
      <c r="AB20" s="18" t="s">
        <v>1663</v>
      </c>
    </row>
    <row r="21" spans="28:28" x14ac:dyDescent="0.2">
      <c r="AB21" s="18" t="s">
        <v>1664</v>
      </c>
    </row>
    <row r="22" spans="28:28" x14ac:dyDescent="0.2">
      <c r="AB22" s="18" t="s">
        <v>1665</v>
      </c>
    </row>
  </sheetData>
  <mergeCells count="16">
    <mergeCell ref="A2:A3"/>
    <mergeCell ref="L2:L3"/>
    <mergeCell ref="B2:B3"/>
    <mergeCell ref="C2:G2"/>
    <mergeCell ref="H2:K2"/>
    <mergeCell ref="M2:P2"/>
    <mergeCell ref="Q2:T2"/>
    <mergeCell ref="U2:V2"/>
    <mergeCell ref="W2:W3"/>
    <mergeCell ref="X2:X3"/>
    <mergeCell ref="AT2:AX2"/>
    <mergeCell ref="Y2:Y3"/>
    <mergeCell ref="Z2:Z3"/>
    <mergeCell ref="AA2:AG2"/>
    <mergeCell ref="AH2:AQ2"/>
    <mergeCell ref="AR2:AS2"/>
  </mergeCells>
  <pageMargins left="0.7" right="0.7" top="0.75" bottom="0.75" header="0.3" footer="0.3"/>
  <pageSetup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tabColor theme="9"/>
  </sheetPr>
  <dimension ref="A1:L4"/>
  <sheetViews>
    <sheetView workbookViewId="0">
      <pane xSplit="3" ySplit="3" topLeftCell="D4" activePane="bottomRight" state="frozen"/>
      <selection pane="topRight" activeCell="P17" sqref="P17"/>
      <selection pane="bottomLeft" activeCell="P17" sqref="P17"/>
      <selection pane="bottomRight" activeCell="G24" sqref="G24"/>
    </sheetView>
  </sheetViews>
  <sheetFormatPr defaultColWidth="9.140625" defaultRowHeight="12.75" x14ac:dyDescent="0.2"/>
  <cols>
    <col min="1" max="1" width="20.85546875" style="1" bestFit="1" customWidth="1"/>
    <col min="2" max="2" width="20.85546875" style="1" customWidth="1"/>
    <col min="3" max="3" width="18.42578125" style="1" customWidth="1"/>
    <col min="4" max="4" width="29.42578125" style="1" customWidth="1"/>
    <col min="5" max="5" width="15.42578125" style="1" customWidth="1"/>
    <col min="6" max="6" width="16.85546875" style="1" customWidth="1"/>
    <col min="7" max="7" width="25" style="1" customWidth="1"/>
    <col min="8" max="8" width="15" style="1" customWidth="1"/>
    <col min="9" max="9" width="22.5703125" style="1" customWidth="1"/>
    <col min="10" max="10" width="22.42578125" style="1" customWidth="1"/>
    <col min="11" max="11" width="22.85546875" style="1" customWidth="1"/>
    <col min="12" max="12" width="15" style="1" customWidth="1"/>
    <col min="13" max="16384" width="9.140625" style="1"/>
  </cols>
  <sheetData>
    <row r="1" spans="1:12" s="11" customFormat="1" ht="13.5" thickBot="1" x14ac:dyDescent="0.25">
      <c r="A1" s="12" t="s">
        <v>708</v>
      </c>
      <c r="B1" s="48"/>
      <c r="C1" s="48"/>
      <c r="D1" s="48"/>
      <c r="E1" s="48"/>
      <c r="F1" s="48"/>
      <c r="G1" s="48"/>
      <c r="H1" s="48"/>
      <c r="I1" s="48"/>
      <c r="J1" s="48"/>
      <c r="K1" s="48"/>
      <c r="L1" s="48"/>
    </row>
    <row r="2" spans="1:12" s="11" customFormat="1" ht="30.6" customHeight="1" x14ac:dyDescent="0.2">
      <c r="A2" s="446" t="s">
        <v>17</v>
      </c>
      <c r="B2" s="448" t="s">
        <v>18</v>
      </c>
      <c r="C2" s="458" t="s">
        <v>135</v>
      </c>
      <c r="D2" s="448" t="s">
        <v>709</v>
      </c>
      <c r="E2" s="454" t="s">
        <v>710</v>
      </c>
      <c r="F2" s="448" t="s">
        <v>711</v>
      </c>
      <c r="G2" s="448"/>
      <c r="H2" s="448" t="s">
        <v>712</v>
      </c>
      <c r="I2" s="448" t="s">
        <v>713</v>
      </c>
      <c r="J2" s="448"/>
      <c r="K2" s="448"/>
      <c r="L2" s="462" t="s">
        <v>714</v>
      </c>
    </row>
    <row r="3" spans="1:12" s="11" customFormat="1" ht="116.1" customHeight="1" thickBot="1" x14ac:dyDescent="0.25">
      <c r="A3" s="447"/>
      <c r="B3" s="449"/>
      <c r="C3" s="461"/>
      <c r="D3" s="449"/>
      <c r="E3" s="469"/>
      <c r="F3" s="311" t="s">
        <v>715</v>
      </c>
      <c r="G3" s="311" t="s">
        <v>716</v>
      </c>
      <c r="H3" s="449"/>
      <c r="I3" s="311" t="s">
        <v>717</v>
      </c>
      <c r="J3" s="311" t="s">
        <v>718</v>
      </c>
      <c r="K3" s="311" t="s">
        <v>719</v>
      </c>
      <c r="L3" s="485"/>
    </row>
    <row r="4" spans="1:12" s="35" customFormat="1" x14ac:dyDescent="0.2">
      <c r="A4" s="47"/>
      <c r="B4" s="43" t="s">
        <v>20</v>
      </c>
      <c r="C4" s="23"/>
      <c r="D4" s="74"/>
      <c r="E4" s="74"/>
      <c r="F4" s="74"/>
      <c r="G4" s="74"/>
      <c r="H4" s="74"/>
      <c r="I4" s="74"/>
      <c r="J4" s="74"/>
      <c r="K4" s="74"/>
      <c r="L4" s="65"/>
    </row>
  </sheetData>
  <mergeCells count="9">
    <mergeCell ref="A2:A3"/>
    <mergeCell ref="L2:L3"/>
    <mergeCell ref="C2:C3"/>
    <mergeCell ref="D2:D3"/>
    <mergeCell ref="E2:E3"/>
    <mergeCell ref="H2:H3"/>
    <mergeCell ref="B2:B3"/>
    <mergeCell ref="F2:G2"/>
    <mergeCell ref="I2:K2"/>
  </mergeCells>
  <pageMargins left="0.7" right="0.7" top="0.75" bottom="0.75" header="0.3" footer="0.3"/>
  <pageSetup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theme="9"/>
  </sheetPr>
  <dimension ref="A1:H5"/>
  <sheetViews>
    <sheetView workbookViewId="0">
      <pane xSplit="3" ySplit="3" topLeftCell="D4" activePane="bottomRight" state="frozen"/>
      <selection pane="topRight" activeCell="P17" sqref="P17"/>
      <selection pane="bottomLeft" activeCell="P17" sqref="P17"/>
      <selection pane="bottomRight" activeCell="C24" sqref="C24"/>
    </sheetView>
  </sheetViews>
  <sheetFormatPr defaultColWidth="9.140625" defaultRowHeight="12.75" x14ac:dyDescent="0.2"/>
  <cols>
    <col min="1" max="1" width="20.85546875" style="1" bestFit="1" customWidth="1"/>
    <col min="2" max="2" width="20.85546875" style="1" customWidth="1"/>
    <col min="3" max="3" width="26" style="1" customWidth="1"/>
    <col min="4" max="4" width="34.5703125" style="3" customWidth="1"/>
    <col min="5" max="5" width="32.5703125" style="1" customWidth="1"/>
    <col min="6" max="6" width="30.42578125" style="1" customWidth="1"/>
    <col min="7" max="7" width="22.5703125" style="1" customWidth="1"/>
    <col min="8" max="8" width="32.42578125" style="1" customWidth="1"/>
    <col min="9" max="16384" width="9.140625" style="1"/>
  </cols>
  <sheetData>
    <row r="1" spans="1:8" s="11" customFormat="1" ht="13.5" thickBot="1" x14ac:dyDescent="0.25">
      <c r="A1" s="12" t="s">
        <v>720</v>
      </c>
      <c r="B1" s="48"/>
      <c r="C1" s="48"/>
      <c r="D1" s="48"/>
      <c r="E1" s="48"/>
      <c r="F1" s="48"/>
      <c r="G1" s="48"/>
      <c r="H1" s="48"/>
    </row>
    <row r="2" spans="1:8" s="11" customFormat="1" ht="30.6" customHeight="1" x14ac:dyDescent="0.2">
      <c r="A2" s="446" t="s">
        <v>17</v>
      </c>
      <c r="B2" s="448" t="s">
        <v>18</v>
      </c>
      <c r="C2" s="458" t="s">
        <v>135</v>
      </c>
      <c r="D2" s="456" t="s">
        <v>721</v>
      </c>
      <c r="E2" s="448" t="s">
        <v>722</v>
      </c>
      <c r="F2" s="448" t="s">
        <v>723</v>
      </c>
      <c r="G2" s="448"/>
      <c r="H2" s="350" t="s">
        <v>724</v>
      </c>
    </row>
    <row r="3" spans="1:8" s="11" customFormat="1" ht="116.1" customHeight="1" thickBot="1" x14ac:dyDescent="0.25">
      <c r="A3" s="447"/>
      <c r="B3" s="449"/>
      <c r="C3" s="461"/>
      <c r="D3" s="457"/>
      <c r="E3" s="449"/>
      <c r="F3" s="315" t="s">
        <v>725</v>
      </c>
      <c r="G3" s="311" t="s">
        <v>726</v>
      </c>
      <c r="H3" s="352" t="s">
        <v>727</v>
      </c>
    </row>
    <row r="4" spans="1:8" s="5" customFormat="1" x14ac:dyDescent="0.2">
      <c r="A4" s="24"/>
      <c r="B4" s="43" t="s">
        <v>20</v>
      </c>
      <c r="C4" s="83"/>
      <c r="D4" s="250"/>
      <c r="E4" s="250"/>
      <c r="F4" s="250"/>
      <c r="G4" s="250"/>
      <c r="H4" s="250"/>
    </row>
    <row r="5" spans="1:8" x14ac:dyDescent="0.2">
      <c r="A5" s="18"/>
      <c r="B5" s="18"/>
      <c r="C5" s="18"/>
      <c r="D5" s="18"/>
      <c r="E5" s="18"/>
      <c r="F5" s="18"/>
      <c r="G5" s="18"/>
      <c r="H5" s="18"/>
    </row>
  </sheetData>
  <mergeCells count="6">
    <mergeCell ref="F2:G2"/>
    <mergeCell ref="D2:D3"/>
    <mergeCell ref="C2:C3"/>
    <mergeCell ref="E2:E3"/>
    <mergeCell ref="A2:A3"/>
    <mergeCell ref="B2:B3"/>
  </mergeCells>
  <pageMargins left="0.7" right="0.7" top="0.75" bottom="0.75" header="0.3" footer="0.3"/>
  <pageSetup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tabColor theme="9"/>
  </sheetPr>
  <dimension ref="A1:N10"/>
  <sheetViews>
    <sheetView workbookViewId="0">
      <pane xSplit="3" ySplit="3" topLeftCell="D4" activePane="bottomRight" state="frozen"/>
      <selection pane="topRight" activeCell="A2" sqref="A2:A3"/>
      <selection pane="bottomLeft" activeCell="A2" sqref="A2:A3"/>
      <selection pane="bottomRight" activeCell="I28" sqref="I28"/>
    </sheetView>
  </sheetViews>
  <sheetFormatPr defaultColWidth="9.140625" defaultRowHeight="12.75" x14ac:dyDescent="0.2"/>
  <cols>
    <col min="1" max="1" width="20.85546875" style="1" bestFit="1" customWidth="1"/>
    <col min="2" max="2" width="20.85546875" style="1" customWidth="1"/>
    <col min="3" max="3" width="18.85546875" style="1" customWidth="1"/>
    <col min="4" max="4" width="31.42578125" style="1" customWidth="1"/>
    <col min="5" max="5" width="29" style="1" customWidth="1"/>
    <col min="6" max="8" width="15.5703125" style="1" customWidth="1"/>
    <col min="9" max="9" width="31.140625" style="1" customWidth="1"/>
    <col min="10" max="10" width="15.5703125" style="1" customWidth="1"/>
    <col min="11" max="11" width="40.42578125" style="1" customWidth="1"/>
    <col min="12" max="12" width="27.28515625" style="1" customWidth="1"/>
    <col min="13" max="13" width="15.5703125" style="1" customWidth="1"/>
    <col min="14" max="14" width="24.5703125" style="1" customWidth="1"/>
    <col min="15" max="16384" width="9.140625" style="1"/>
  </cols>
  <sheetData>
    <row r="1" spans="1:14" s="11" customFormat="1" ht="13.5" thickBot="1" x14ac:dyDescent="0.25">
      <c r="A1" s="12" t="s">
        <v>728</v>
      </c>
      <c r="B1" s="48"/>
      <c r="C1" s="48"/>
      <c r="D1" s="48"/>
      <c r="E1" s="48"/>
      <c r="F1" s="48"/>
      <c r="G1" s="48"/>
      <c r="H1" s="48"/>
      <c r="I1" s="48"/>
      <c r="J1" s="48"/>
      <c r="K1" s="48"/>
      <c r="L1" s="48"/>
      <c r="M1" s="48"/>
      <c r="N1" s="48"/>
    </row>
    <row r="2" spans="1:14" s="11" customFormat="1" ht="27.75" customHeight="1" x14ac:dyDescent="0.2">
      <c r="A2" s="446" t="s">
        <v>17</v>
      </c>
      <c r="B2" s="448" t="s">
        <v>18</v>
      </c>
      <c r="C2" s="458" t="s">
        <v>135</v>
      </c>
      <c r="D2" s="448" t="s">
        <v>729</v>
      </c>
      <c r="E2" s="448" t="s">
        <v>730</v>
      </c>
      <c r="F2" s="448"/>
      <c r="G2" s="448"/>
      <c r="H2" s="448"/>
      <c r="I2" s="448"/>
      <c r="J2" s="448"/>
      <c r="K2" s="448"/>
      <c r="L2" s="448"/>
      <c r="M2" s="448"/>
      <c r="N2" s="462"/>
    </row>
    <row r="3" spans="1:14" s="11" customFormat="1" ht="132" customHeight="1" thickBot="1" x14ac:dyDescent="0.25">
      <c r="A3" s="447"/>
      <c r="B3" s="449"/>
      <c r="C3" s="461"/>
      <c r="D3" s="449"/>
      <c r="E3" s="348" t="s">
        <v>731</v>
      </c>
      <c r="F3" s="348" t="s">
        <v>732</v>
      </c>
      <c r="G3" s="351" t="s">
        <v>733</v>
      </c>
      <c r="H3" s="348" t="s">
        <v>734</v>
      </c>
      <c r="I3" s="348" t="s">
        <v>735</v>
      </c>
      <c r="J3" s="351" t="s">
        <v>736</v>
      </c>
      <c r="K3" s="348" t="s">
        <v>737</v>
      </c>
      <c r="L3" s="348" t="s">
        <v>738</v>
      </c>
      <c r="M3" s="348" t="s">
        <v>739</v>
      </c>
      <c r="N3" s="352" t="s">
        <v>740</v>
      </c>
    </row>
    <row r="4" spans="1:14" s="41" customFormat="1" ht="38.25" x14ac:dyDescent="0.2">
      <c r="A4" s="47" t="s">
        <v>1705</v>
      </c>
      <c r="B4" s="43" t="s">
        <v>20</v>
      </c>
      <c r="C4" s="23" t="s">
        <v>1634</v>
      </c>
      <c r="D4" s="22" t="s">
        <v>1777</v>
      </c>
      <c r="E4" s="22" t="s">
        <v>1779</v>
      </c>
      <c r="F4" s="433">
        <v>38443</v>
      </c>
      <c r="G4" s="22" t="s">
        <v>1765</v>
      </c>
      <c r="H4" s="22" t="s">
        <v>1782</v>
      </c>
      <c r="I4" s="23" t="s">
        <v>1783</v>
      </c>
      <c r="J4" s="435">
        <v>38443</v>
      </c>
      <c r="K4" s="84" t="s">
        <v>2313</v>
      </c>
      <c r="L4" s="22" t="s">
        <v>2164</v>
      </c>
      <c r="M4" s="22"/>
      <c r="N4" s="22"/>
    </row>
    <row r="5" spans="1:14" x14ac:dyDescent="0.2">
      <c r="B5" s="43" t="s">
        <v>20</v>
      </c>
      <c r="C5" s="23" t="s">
        <v>1634</v>
      </c>
      <c r="D5" s="18" t="s">
        <v>1778</v>
      </c>
      <c r="E5" s="18" t="s">
        <v>1780</v>
      </c>
      <c r="F5" s="434">
        <v>2005</v>
      </c>
      <c r="G5" s="18" t="s">
        <v>1765</v>
      </c>
      <c r="H5" s="18" t="s">
        <v>1780</v>
      </c>
      <c r="I5" s="18" t="s">
        <v>1784</v>
      </c>
      <c r="J5" s="434">
        <v>2005</v>
      </c>
      <c r="K5" s="18" t="s">
        <v>2312</v>
      </c>
      <c r="L5" s="18" t="s">
        <v>1784</v>
      </c>
    </row>
    <row r="6" spans="1:14" x14ac:dyDescent="0.2">
      <c r="B6" s="43" t="s">
        <v>20</v>
      </c>
      <c r="C6" s="23" t="s">
        <v>1634</v>
      </c>
      <c r="D6" s="18" t="s">
        <v>2226</v>
      </c>
      <c r="E6" s="18" t="s">
        <v>1780</v>
      </c>
      <c r="F6" s="434">
        <v>2005</v>
      </c>
      <c r="G6" s="18" t="s">
        <v>1765</v>
      </c>
      <c r="H6" s="18" t="s">
        <v>1780</v>
      </c>
      <c r="I6" s="18" t="s">
        <v>1784</v>
      </c>
      <c r="J6" s="434">
        <v>2005</v>
      </c>
      <c r="K6" s="18" t="s">
        <v>2312</v>
      </c>
      <c r="L6" s="18" t="s">
        <v>1784</v>
      </c>
    </row>
    <row r="7" spans="1:14" x14ac:dyDescent="0.2">
      <c r="B7" s="43" t="s">
        <v>20</v>
      </c>
      <c r="C7" s="23" t="s">
        <v>1634</v>
      </c>
      <c r="D7" s="18" t="s">
        <v>2309</v>
      </c>
      <c r="E7" s="18" t="s">
        <v>1781</v>
      </c>
      <c r="F7" s="434"/>
      <c r="G7" s="18" t="s">
        <v>1765</v>
      </c>
      <c r="H7" s="18" t="s">
        <v>1781</v>
      </c>
      <c r="I7" s="18" t="s">
        <v>1785</v>
      </c>
      <c r="K7" s="18" t="s">
        <v>2312</v>
      </c>
      <c r="L7" s="18" t="s">
        <v>2165</v>
      </c>
    </row>
    <row r="8" spans="1:14" x14ac:dyDescent="0.2">
      <c r="B8" s="43" t="s">
        <v>20</v>
      </c>
      <c r="C8" s="23" t="s">
        <v>1634</v>
      </c>
      <c r="D8" s="18" t="s">
        <v>2310</v>
      </c>
      <c r="E8" s="18" t="s">
        <v>1781</v>
      </c>
      <c r="F8" s="434"/>
      <c r="G8" s="18" t="s">
        <v>1765</v>
      </c>
      <c r="H8" s="18" t="s">
        <v>1781</v>
      </c>
      <c r="I8" s="18" t="s">
        <v>1785</v>
      </c>
      <c r="K8" s="18" t="s">
        <v>2312</v>
      </c>
      <c r="L8" s="18" t="s">
        <v>2165</v>
      </c>
    </row>
    <row r="9" spans="1:14" x14ac:dyDescent="0.2">
      <c r="B9" s="43" t="s">
        <v>20</v>
      </c>
      <c r="C9" s="23" t="s">
        <v>1634</v>
      </c>
      <c r="D9" s="18" t="s">
        <v>2311</v>
      </c>
      <c r="E9" s="18" t="s">
        <v>1781</v>
      </c>
      <c r="F9" s="434"/>
      <c r="G9" s="18" t="s">
        <v>1765</v>
      </c>
      <c r="H9" s="18" t="s">
        <v>1781</v>
      </c>
      <c r="I9" s="18" t="s">
        <v>1785</v>
      </c>
      <c r="K9" s="18" t="s">
        <v>2312</v>
      </c>
      <c r="L9" s="18" t="s">
        <v>2165</v>
      </c>
    </row>
    <row r="10" spans="1:14" x14ac:dyDescent="0.2">
      <c r="F10" s="434"/>
    </row>
  </sheetData>
  <mergeCells count="5">
    <mergeCell ref="C2:C3"/>
    <mergeCell ref="D2:D3"/>
    <mergeCell ref="A2:A3"/>
    <mergeCell ref="B2:B3"/>
    <mergeCell ref="E2:N2"/>
  </mergeCells>
  <pageMargins left="0.7" right="0.7" top="0.75" bottom="0.75" header="0.3" footer="0.3"/>
  <pageSetup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tabColor theme="9"/>
  </sheetPr>
  <dimension ref="A1:T27"/>
  <sheetViews>
    <sheetView workbookViewId="0">
      <pane xSplit="3" ySplit="3" topLeftCell="D4" activePane="bottomRight" state="frozen"/>
      <selection pane="topRight" activeCell="A2" sqref="A2:AK3"/>
      <selection pane="bottomLeft" activeCell="A2" sqref="A2:AK3"/>
      <selection pane="bottomRight" activeCell="D9" sqref="D9"/>
    </sheetView>
  </sheetViews>
  <sheetFormatPr defaultColWidth="9.140625" defaultRowHeight="12.75" x14ac:dyDescent="0.2"/>
  <cols>
    <col min="1" max="1" width="20.85546875" style="1" bestFit="1" customWidth="1"/>
    <col min="2" max="2" width="20.85546875" style="1" customWidth="1"/>
    <col min="3" max="3" width="81" style="1" customWidth="1"/>
    <col min="4" max="5" width="31.42578125" style="1" customWidth="1"/>
    <col min="6" max="6" width="24" style="1" customWidth="1"/>
    <col min="7" max="7" width="22.42578125" style="1" customWidth="1"/>
    <col min="8" max="8" width="30.7109375" style="1" customWidth="1"/>
    <col min="9" max="20" width="24.5703125" style="1" customWidth="1"/>
    <col min="21" max="16384" width="9.140625" style="1"/>
  </cols>
  <sheetData>
    <row r="1" spans="1:20" s="11" customFormat="1" ht="13.5" thickBot="1" x14ac:dyDescent="0.25">
      <c r="A1" s="12" t="s">
        <v>742</v>
      </c>
      <c r="B1" s="48"/>
      <c r="C1" s="48"/>
      <c r="D1" s="48"/>
      <c r="E1" s="48"/>
      <c r="F1" s="48"/>
      <c r="G1" s="48"/>
      <c r="H1" s="48"/>
      <c r="I1" s="48"/>
      <c r="J1" s="48"/>
      <c r="K1" s="48"/>
      <c r="L1" s="48"/>
      <c r="M1" s="48"/>
      <c r="N1" s="48"/>
      <c r="O1" s="48"/>
      <c r="P1" s="48"/>
      <c r="Q1" s="48"/>
      <c r="R1" s="48"/>
      <c r="S1" s="48"/>
      <c r="T1" s="48"/>
    </row>
    <row r="2" spans="1:20" s="11" customFormat="1" ht="12.75" customHeight="1" x14ac:dyDescent="0.2">
      <c r="A2" s="446" t="s">
        <v>17</v>
      </c>
      <c r="B2" s="448" t="s">
        <v>18</v>
      </c>
      <c r="C2" s="458" t="s">
        <v>135</v>
      </c>
      <c r="D2" s="448" t="s">
        <v>743</v>
      </c>
      <c r="E2" s="448"/>
      <c r="F2" s="448"/>
      <c r="G2" s="448"/>
      <c r="H2" s="448"/>
      <c r="I2" s="448"/>
      <c r="J2" s="448"/>
      <c r="K2" s="448"/>
      <c r="L2" s="448"/>
      <c r="M2" s="448"/>
      <c r="N2" s="448"/>
      <c r="O2" s="448"/>
      <c r="P2" s="448"/>
      <c r="Q2" s="448"/>
      <c r="R2" s="448"/>
      <c r="S2" s="448"/>
      <c r="T2" s="462"/>
    </row>
    <row r="3" spans="1:20" s="11" customFormat="1" ht="63" customHeight="1" thickBot="1" x14ac:dyDescent="0.25">
      <c r="A3" s="447"/>
      <c r="B3" s="449"/>
      <c r="C3" s="461"/>
      <c r="D3" s="348" t="s">
        <v>744</v>
      </c>
      <c r="E3" s="348" t="s">
        <v>745</v>
      </c>
      <c r="F3" s="348" t="s">
        <v>746</v>
      </c>
      <c r="G3" s="348" t="s">
        <v>747</v>
      </c>
      <c r="H3" s="348" t="s">
        <v>748</v>
      </c>
      <c r="I3" s="348" t="s">
        <v>749</v>
      </c>
      <c r="J3" s="348" t="s">
        <v>750</v>
      </c>
      <c r="K3" s="348" t="s">
        <v>751</v>
      </c>
      <c r="L3" s="348" t="s">
        <v>752</v>
      </c>
      <c r="M3" s="348" t="s">
        <v>753</v>
      </c>
      <c r="N3" s="348" t="s">
        <v>754</v>
      </c>
      <c r="O3" s="348" t="s">
        <v>755</v>
      </c>
      <c r="P3" s="348" t="s">
        <v>756</v>
      </c>
      <c r="Q3" s="348" t="s">
        <v>757</v>
      </c>
      <c r="R3" s="348" t="s">
        <v>758</v>
      </c>
      <c r="S3" s="348" t="s">
        <v>759</v>
      </c>
      <c r="T3" s="352" t="s">
        <v>760</v>
      </c>
    </row>
    <row r="4" spans="1:20" s="5" customFormat="1" ht="15" x14ac:dyDescent="0.25">
      <c r="A4" s="47" t="s">
        <v>1705</v>
      </c>
      <c r="B4" s="43" t="s">
        <v>20</v>
      </c>
      <c r="C4" s="47" t="s">
        <v>1634</v>
      </c>
      <c r="D4" s="84" t="s">
        <v>2331</v>
      </c>
      <c r="E4" s="22"/>
      <c r="F4" s="439"/>
      <c r="G4" s="22"/>
      <c r="H4" s="437"/>
      <c r="I4" s="437"/>
      <c r="J4" s="437"/>
      <c r="K4" s="437"/>
      <c r="L4" s="438"/>
      <c r="M4" s="437"/>
      <c r="N4" s="437"/>
      <c r="O4" s="437"/>
      <c r="P4" s="437"/>
      <c r="Q4" s="437"/>
      <c r="R4" s="437"/>
      <c r="S4" s="437"/>
      <c r="T4" s="437"/>
    </row>
    <row r="5" spans="1:20" x14ac:dyDescent="0.2">
      <c r="B5" s="43" t="s">
        <v>20</v>
      </c>
      <c r="C5" s="47" t="s">
        <v>1634</v>
      </c>
      <c r="D5" s="18"/>
      <c r="E5" s="18"/>
      <c r="K5" s="18"/>
    </row>
    <row r="6" spans="1:20" ht="14.25" x14ac:dyDescent="0.2">
      <c r="C6" s="18" t="s">
        <v>761</v>
      </c>
      <c r="D6" s="18"/>
      <c r="E6" s="18"/>
    </row>
    <row r="7" spans="1:20" x14ac:dyDescent="0.2">
      <c r="C7" s="18" t="s">
        <v>762</v>
      </c>
      <c r="D7" s="18"/>
      <c r="E7" s="18"/>
    </row>
    <row r="8" spans="1:20" x14ac:dyDescent="0.2">
      <c r="C8" s="18" t="s">
        <v>763</v>
      </c>
    </row>
    <row r="9" spans="1:20" x14ac:dyDescent="0.2">
      <c r="C9" s="18" t="s">
        <v>764</v>
      </c>
    </row>
    <row r="10" spans="1:20" x14ac:dyDescent="0.2">
      <c r="C10" s="18" t="s">
        <v>765</v>
      </c>
    </row>
    <row r="11" spans="1:20" x14ac:dyDescent="0.2">
      <c r="C11" s="18"/>
    </row>
    <row r="27" spans="5:5" x14ac:dyDescent="0.2">
      <c r="E27" s="18" t="s">
        <v>2314</v>
      </c>
    </row>
  </sheetData>
  <mergeCells count="4">
    <mergeCell ref="C2:C3"/>
    <mergeCell ref="A2:A3"/>
    <mergeCell ref="B2:B3"/>
    <mergeCell ref="D2:T2"/>
  </mergeCells>
  <pageMargins left="0.7" right="0.7" top="0.75" bottom="0.75" header="0.3" footer="0.3"/>
  <pageSetup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tabColor theme="9"/>
  </sheetPr>
  <dimension ref="A1:C4"/>
  <sheetViews>
    <sheetView workbookViewId="0">
      <pane xSplit="1" ySplit="3" topLeftCell="B4" activePane="bottomRight" state="frozen"/>
      <selection pane="topRight" activeCell="A2" sqref="A2:AK3"/>
      <selection pane="bottomLeft" activeCell="A2" sqref="A2:AK3"/>
      <selection pane="bottomRight" activeCell="B35" sqref="B35"/>
    </sheetView>
  </sheetViews>
  <sheetFormatPr defaultColWidth="9.140625" defaultRowHeight="12.75" x14ac:dyDescent="0.2"/>
  <cols>
    <col min="1" max="1" width="38.140625" style="1" customWidth="1"/>
    <col min="2" max="2" width="36.85546875" style="1" customWidth="1"/>
    <col min="3" max="3" width="59.42578125" style="40" customWidth="1"/>
    <col min="4" max="16384" width="9.140625" style="1"/>
  </cols>
  <sheetData>
    <row r="1" spans="1:3" ht="13.5" thickBot="1" x14ac:dyDescent="0.25">
      <c r="A1" s="12" t="s">
        <v>766</v>
      </c>
      <c r="B1" s="12"/>
      <c r="C1" s="31"/>
    </row>
    <row r="2" spans="1:3" s="4" customFormat="1" ht="39.75" customHeight="1" x14ac:dyDescent="0.25">
      <c r="A2" s="491" t="s">
        <v>767</v>
      </c>
      <c r="B2" s="448" t="s">
        <v>18</v>
      </c>
      <c r="C2" s="459" t="s">
        <v>768</v>
      </c>
    </row>
    <row r="3" spans="1:3" s="4" customFormat="1" ht="38.25" customHeight="1" thickBot="1" x14ac:dyDescent="0.3">
      <c r="A3" s="492"/>
      <c r="B3" s="449"/>
      <c r="C3" s="460"/>
    </row>
    <row r="4" spans="1:3" x14ac:dyDescent="0.2">
      <c r="A4" s="24"/>
      <c r="B4" s="43" t="s">
        <v>20</v>
      </c>
      <c r="C4" s="347"/>
    </row>
  </sheetData>
  <mergeCells count="3">
    <mergeCell ref="A2:A3"/>
    <mergeCell ref="C2:C3"/>
    <mergeCell ref="B2:B3"/>
  </mergeCells>
  <pageMargins left="0.7" right="0.7" top="0.75" bottom="0.75" header="0.3" footer="0.3"/>
  <pageSetup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tabColor theme="9"/>
  </sheetPr>
  <dimension ref="A1:I8"/>
  <sheetViews>
    <sheetView workbookViewId="0">
      <pane xSplit="3" ySplit="3" topLeftCell="F4" activePane="bottomRight" state="frozen"/>
      <selection pane="topRight" activeCell="A2" sqref="A2:AK3"/>
      <selection pane="bottomLeft" activeCell="A2" sqref="A2:AK3"/>
      <selection pane="bottomRight"/>
    </sheetView>
  </sheetViews>
  <sheetFormatPr defaultColWidth="9.140625" defaultRowHeight="12.75" x14ac:dyDescent="0.2"/>
  <cols>
    <col min="1" max="1" width="20.85546875" style="1" bestFit="1" customWidth="1"/>
    <col min="2" max="2" width="20.85546875" style="1" customWidth="1"/>
    <col min="3" max="3" width="18.42578125" style="1" customWidth="1"/>
    <col min="4" max="4" width="81.5703125" style="1" customWidth="1"/>
    <col min="5" max="5" width="27.42578125" style="1" customWidth="1"/>
    <col min="6" max="6" width="77.5703125" style="1" customWidth="1"/>
    <col min="7" max="7" width="21.42578125" style="1" customWidth="1"/>
    <col min="8" max="8" width="39.85546875" style="1" customWidth="1"/>
    <col min="9" max="9" width="48.85546875" style="1" customWidth="1"/>
    <col min="10" max="16384" width="9.140625" style="1"/>
  </cols>
  <sheetData>
    <row r="1" spans="1:9" s="11" customFormat="1" ht="15" thickBot="1" x14ac:dyDescent="0.25">
      <c r="A1" s="12" t="s">
        <v>769</v>
      </c>
      <c r="B1" s="48"/>
      <c r="C1" s="48"/>
      <c r="D1" s="48"/>
      <c r="E1" s="48"/>
      <c r="F1" s="48"/>
      <c r="G1" s="48"/>
      <c r="H1" s="48"/>
      <c r="I1" s="48"/>
    </row>
    <row r="2" spans="1:9" s="11" customFormat="1" ht="41.1" customHeight="1" x14ac:dyDescent="0.2">
      <c r="A2" s="446" t="s">
        <v>17</v>
      </c>
      <c r="B2" s="448" t="s">
        <v>18</v>
      </c>
      <c r="C2" s="458" t="s">
        <v>135</v>
      </c>
      <c r="D2" s="448" t="s">
        <v>770</v>
      </c>
      <c r="E2" s="448" t="s">
        <v>771</v>
      </c>
      <c r="F2" s="448" t="s">
        <v>772</v>
      </c>
      <c r="G2" s="448" t="s">
        <v>773</v>
      </c>
      <c r="H2" s="448" t="s">
        <v>774</v>
      </c>
      <c r="I2" s="462" t="s">
        <v>775</v>
      </c>
    </row>
    <row r="3" spans="1:9" s="11" customFormat="1" ht="38.450000000000003" customHeight="1" thickBot="1" x14ac:dyDescent="0.25">
      <c r="A3" s="447"/>
      <c r="B3" s="449"/>
      <c r="C3" s="461"/>
      <c r="D3" s="449"/>
      <c r="E3" s="449"/>
      <c r="F3" s="449"/>
      <c r="G3" s="449"/>
      <c r="H3" s="449"/>
      <c r="I3" s="485"/>
    </row>
    <row r="4" spans="1:9" s="41" customFormat="1" x14ac:dyDescent="0.2">
      <c r="A4" s="47"/>
      <c r="B4" s="43" t="s">
        <v>20</v>
      </c>
      <c r="C4" s="47"/>
      <c r="D4" s="65"/>
      <c r="E4" s="65"/>
      <c r="F4" s="65"/>
      <c r="G4" s="65"/>
      <c r="H4" s="65"/>
      <c r="I4" s="65"/>
    </row>
    <row r="5" spans="1:9" x14ac:dyDescent="0.2">
      <c r="A5" s="18"/>
      <c r="B5" s="18"/>
      <c r="C5" s="18"/>
      <c r="D5" s="18"/>
      <c r="E5" s="18"/>
      <c r="F5" s="18"/>
      <c r="G5" s="18"/>
      <c r="H5" s="18"/>
      <c r="I5" s="18"/>
    </row>
    <row r="7" spans="1:9" x14ac:dyDescent="0.2">
      <c r="A7" s="18"/>
      <c r="B7" s="18"/>
      <c r="C7" s="18" t="s">
        <v>72</v>
      </c>
      <c r="D7" s="18"/>
      <c r="E7" s="18"/>
      <c r="F7" s="18"/>
      <c r="G7" s="18"/>
      <c r="H7" s="18"/>
      <c r="I7" s="18"/>
    </row>
    <row r="8" spans="1:9" ht="14.25" x14ac:dyDescent="0.2">
      <c r="A8" s="18"/>
      <c r="B8" s="18"/>
      <c r="C8" s="18" t="s">
        <v>776</v>
      </c>
      <c r="D8" s="18"/>
      <c r="E8" s="18"/>
      <c r="F8" s="18"/>
      <c r="G8" s="18"/>
      <c r="H8" s="18"/>
      <c r="I8" s="18"/>
    </row>
  </sheetData>
  <mergeCells count="9">
    <mergeCell ref="A2:A3"/>
    <mergeCell ref="H2:H3"/>
    <mergeCell ref="I2:I3"/>
    <mergeCell ref="C2:C3"/>
    <mergeCell ref="D2:D3"/>
    <mergeCell ref="E2:E3"/>
    <mergeCell ref="F2:F3"/>
    <mergeCell ref="G2:G3"/>
    <mergeCell ref="B2:B3"/>
  </mergeCells>
  <pageMargins left="0.7" right="0.7" top="0.75" bottom="0.75" header="0.3" footer="0.3"/>
  <pageSetup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tabColor theme="9"/>
  </sheetPr>
  <dimension ref="A1:M14"/>
  <sheetViews>
    <sheetView workbookViewId="0">
      <pane xSplit="3" ySplit="3" topLeftCell="G4" activePane="bottomRight" state="frozen"/>
      <selection pane="topRight" activeCell="A2" sqref="A2:AK3"/>
      <selection pane="bottomLeft" activeCell="A2" sqref="A2:AK3"/>
      <selection pane="bottomRight"/>
    </sheetView>
  </sheetViews>
  <sheetFormatPr defaultColWidth="9.140625" defaultRowHeight="12.75" x14ac:dyDescent="0.2"/>
  <cols>
    <col min="1" max="1" width="20.85546875" style="1" bestFit="1" customWidth="1"/>
    <col min="2" max="2" width="20.85546875" style="1" customWidth="1"/>
    <col min="3" max="3" width="18.42578125" style="1" customWidth="1"/>
    <col min="4" max="4" width="27.42578125" style="1" customWidth="1"/>
    <col min="5" max="5" width="36.5703125" style="1" customWidth="1"/>
    <col min="6" max="6" width="92.42578125" style="1" customWidth="1"/>
    <col min="7" max="7" width="18.42578125" style="1" customWidth="1"/>
    <col min="8" max="8" width="22.140625" style="1" customWidth="1"/>
    <col min="9" max="9" width="18.42578125" style="1" customWidth="1"/>
    <col min="10" max="10" width="33.42578125" style="1" customWidth="1"/>
    <col min="11" max="11" width="35.42578125" style="1" customWidth="1"/>
    <col min="12" max="12" width="33.85546875" style="1" customWidth="1"/>
    <col min="13" max="13" width="44" style="1" customWidth="1"/>
    <col min="14" max="16384" width="9.140625" style="1"/>
  </cols>
  <sheetData>
    <row r="1" spans="1:13" s="11" customFormat="1" ht="15" thickBot="1" x14ac:dyDescent="0.25">
      <c r="A1" s="12" t="s">
        <v>777</v>
      </c>
      <c r="B1" s="48"/>
      <c r="C1" s="48"/>
      <c r="D1" s="48"/>
      <c r="E1" s="48"/>
      <c r="F1" s="48"/>
      <c r="G1" s="48"/>
      <c r="H1" s="48"/>
      <c r="I1" s="48"/>
      <c r="J1" s="48"/>
      <c r="K1" s="48"/>
      <c r="L1" s="48"/>
      <c r="M1" s="48"/>
    </row>
    <row r="2" spans="1:13" s="11" customFormat="1" ht="12.75" customHeight="1" x14ac:dyDescent="0.2">
      <c r="A2" s="446" t="s">
        <v>17</v>
      </c>
      <c r="B2" s="448" t="s">
        <v>18</v>
      </c>
      <c r="C2" s="458" t="s">
        <v>135</v>
      </c>
      <c r="D2" s="448" t="s">
        <v>778</v>
      </c>
      <c r="E2" s="448"/>
      <c r="F2" s="448"/>
      <c r="G2" s="448"/>
      <c r="H2" s="448"/>
      <c r="I2" s="448"/>
      <c r="J2" s="448"/>
      <c r="K2" s="448"/>
      <c r="L2" s="448"/>
      <c r="M2" s="462"/>
    </row>
    <row r="3" spans="1:13" s="11" customFormat="1" ht="77.099999999999994" customHeight="1" thickBot="1" x14ac:dyDescent="0.25">
      <c r="A3" s="447"/>
      <c r="B3" s="449"/>
      <c r="C3" s="461"/>
      <c r="D3" s="348" t="s">
        <v>779</v>
      </c>
      <c r="E3" s="348" t="s">
        <v>780</v>
      </c>
      <c r="F3" s="348" t="s">
        <v>781</v>
      </c>
      <c r="G3" s="348" t="s">
        <v>782</v>
      </c>
      <c r="H3" s="348" t="s">
        <v>783</v>
      </c>
      <c r="I3" s="348" t="s">
        <v>784</v>
      </c>
      <c r="J3" s="348" t="s">
        <v>785</v>
      </c>
      <c r="K3" s="348" t="s">
        <v>786</v>
      </c>
      <c r="L3" s="348" t="s">
        <v>787</v>
      </c>
      <c r="M3" s="352" t="s">
        <v>788</v>
      </c>
    </row>
    <row r="4" spans="1:13" s="42" customFormat="1" x14ac:dyDescent="0.2">
      <c r="A4" s="47"/>
      <c r="B4" s="43" t="s">
        <v>20</v>
      </c>
      <c r="C4" s="47"/>
      <c r="D4" s="64"/>
      <c r="E4" s="64"/>
      <c r="F4" s="64"/>
      <c r="G4" s="64"/>
      <c r="H4" s="64"/>
      <c r="I4" s="64"/>
      <c r="J4" s="64"/>
      <c r="K4" s="64"/>
      <c r="L4" s="64"/>
      <c r="M4" s="64"/>
    </row>
    <row r="7" spans="1:13" x14ac:dyDescent="0.2">
      <c r="A7" s="18"/>
      <c r="B7" s="18"/>
      <c r="C7" s="18" t="s">
        <v>72</v>
      </c>
      <c r="D7" s="18"/>
      <c r="E7" s="18"/>
      <c r="F7" s="18"/>
      <c r="G7" s="18"/>
      <c r="H7" s="18"/>
      <c r="I7" s="18"/>
      <c r="J7" s="18"/>
      <c r="K7" s="18"/>
      <c r="L7" s="18"/>
      <c r="M7" s="18"/>
    </row>
    <row r="8" spans="1:13" ht="14.25" x14ac:dyDescent="0.2">
      <c r="A8" s="18"/>
      <c r="B8" s="18"/>
      <c r="C8" s="18" t="s">
        <v>776</v>
      </c>
      <c r="D8" s="18"/>
      <c r="E8" s="18"/>
      <c r="F8" s="18"/>
      <c r="G8" s="18"/>
      <c r="H8" s="18"/>
      <c r="I8" s="18"/>
      <c r="J8" s="18"/>
      <c r="K8" s="18"/>
      <c r="L8" s="18"/>
      <c r="M8" s="18"/>
    </row>
    <row r="9" spans="1:13" ht="14.25" x14ac:dyDescent="0.2">
      <c r="A9" s="18"/>
      <c r="B9" s="18"/>
      <c r="C9" s="18" t="s">
        <v>789</v>
      </c>
      <c r="D9" s="18"/>
      <c r="E9" s="18"/>
      <c r="F9" s="18"/>
      <c r="G9" s="18"/>
      <c r="H9" s="18"/>
      <c r="I9" s="18"/>
      <c r="J9" s="18"/>
      <c r="K9" s="18"/>
      <c r="L9" s="18"/>
      <c r="M9" s="18"/>
    </row>
    <row r="10" spans="1:13" x14ac:dyDescent="0.2">
      <c r="A10" s="18"/>
      <c r="B10" s="18"/>
      <c r="C10" s="33" t="s">
        <v>300</v>
      </c>
      <c r="D10" s="18"/>
      <c r="E10" s="18"/>
      <c r="F10" s="18"/>
      <c r="G10" s="18"/>
      <c r="H10" s="18"/>
      <c r="I10" s="18"/>
      <c r="J10" s="18"/>
      <c r="K10" s="18"/>
      <c r="L10" s="18"/>
      <c r="M10" s="18"/>
    </row>
    <row r="11" spans="1:13" x14ac:dyDescent="0.2">
      <c r="A11" s="18"/>
      <c r="B11" s="18"/>
      <c r="C11" s="33" t="s">
        <v>301</v>
      </c>
      <c r="D11" s="18"/>
      <c r="E11" s="18"/>
      <c r="F11" s="18"/>
      <c r="G11" s="18"/>
      <c r="H11" s="18"/>
      <c r="I11" s="18"/>
      <c r="J11" s="18"/>
      <c r="K11" s="18"/>
      <c r="L11" s="18"/>
      <c r="M11" s="18"/>
    </row>
    <row r="12" spans="1:13" x14ac:dyDescent="0.2">
      <c r="A12" s="18"/>
      <c r="B12" s="18"/>
      <c r="C12" s="33" t="s">
        <v>790</v>
      </c>
      <c r="D12" s="18"/>
      <c r="E12" s="18"/>
      <c r="F12" s="18"/>
      <c r="G12" s="18"/>
      <c r="H12" s="18"/>
      <c r="I12" s="18"/>
      <c r="J12" s="18"/>
      <c r="K12" s="18"/>
      <c r="L12" s="18"/>
      <c r="M12" s="18"/>
    </row>
    <row r="13" spans="1:13" x14ac:dyDescent="0.2">
      <c r="C13" s="33" t="s">
        <v>791</v>
      </c>
    </row>
    <row r="14" spans="1:13" x14ac:dyDescent="0.2">
      <c r="C14" s="18" t="s">
        <v>792</v>
      </c>
    </row>
  </sheetData>
  <mergeCells count="4">
    <mergeCell ref="C2:C3"/>
    <mergeCell ref="A2:A3"/>
    <mergeCell ref="B2:B3"/>
    <mergeCell ref="D2:M2"/>
  </mergeCells>
  <pageMargins left="0.7" right="0.7" top="0.75" bottom="0.75" header="0.3" footer="0.3"/>
  <pageSetup orientation="portrait"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tabColor theme="9"/>
  </sheetPr>
  <dimension ref="A1:I13"/>
  <sheetViews>
    <sheetView workbookViewId="0">
      <pane xSplit="3" ySplit="3" topLeftCell="E4" activePane="bottomRight" state="frozen"/>
      <selection pane="topRight" activeCell="A2" sqref="A2:AK3"/>
      <selection pane="bottomLeft" activeCell="A2" sqref="A2:AK3"/>
      <selection pane="bottomRight" activeCell="F31" sqref="F31"/>
    </sheetView>
  </sheetViews>
  <sheetFormatPr defaultColWidth="9.140625" defaultRowHeight="12.75" x14ac:dyDescent="0.2"/>
  <cols>
    <col min="1" max="1" width="20.85546875" style="1" bestFit="1" customWidth="1"/>
    <col min="2" max="2" width="20.85546875" style="1" customWidth="1"/>
    <col min="3" max="3" width="18.42578125" style="1" customWidth="1"/>
    <col min="4" max="4" width="37.5703125" style="1" customWidth="1"/>
    <col min="5" max="5" width="22.140625" style="1" customWidth="1"/>
    <col min="6" max="6" width="83.5703125" style="1" customWidth="1"/>
    <col min="7" max="7" width="21.42578125" style="1" customWidth="1"/>
    <col min="8" max="8" width="31.5703125" style="1" customWidth="1"/>
    <col min="9" max="9" width="34" style="1" customWidth="1"/>
    <col min="10" max="16384" width="9.140625" style="1"/>
  </cols>
  <sheetData>
    <row r="1" spans="1:9" s="11" customFormat="1" ht="15" thickBot="1" x14ac:dyDescent="0.25">
      <c r="A1" s="12" t="s">
        <v>793</v>
      </c>
      <c r="B1" s="48"/>
      <c r="C1" s="48"/>
      <c r="D1" s="48"/>
      <c r="E1" s="48"/>
      <c r="F1" s="48"/>
      <c r="G1" s="48"/>
      <c r="H1" s="48"/>
      <c r="I1" s="48"/>
    </row>
    <row r="2" spans="1:9" s="11" customFormat="1" ht="20.45" customHeight="1" x14ac:dyDescent="0.2">
      <c r="A2" s="446" t="s">
        <v>17</v>
      </c>
      <c r="B2" s="448" t="s">
        <v>18</v>
      </c>
      <c r="C2" s="458" t="s">
        <v>135</v>
      </c>
      <c r="D2" s="448" t="s">
        <v>794</v>
      </c>
      <c r="E2" s="448" t="s">
        <v>795</v>
      </c>
      <c r="F2" s="448" t="s">
        <v>796</v>
      </c>
      <c r="G2" s="448" t="s">
        <v>797</v>
      </c>
      <c r="H2" s="448" t="s">
        <v>798</v>
      </c>
      <c r="I2" s="462" t="s">
        <v>799</v>
      </c>
    </row>
    <row r="3" spans="1:9" s="11" customFormat="1" ht="103.35" customHeight="1" thickBot="1" x14ac:dyDescent="0.25">
      <c r="A3" s="447"/>
      <c r="B3" s="449"/>
      <c r="C3" s="461"/>
      <c r="D3" s="449"/>
      <c r="E3" s="449"/>
      <c r="F3" s="449"/>
      <c r="G3" s="449"/>
      <c r="H3" s="449"/>
      <c r="I3" s="485"/>
    </row>
    <row r="4" spans="1:9" s="41" customFormat="1" x14ac:dyDescent="0.2">
      <c r="A4" s="47"/>
      <c r="B4" s="43" t="s">
        <v>20</v>
      </c>
      <c r="C4" s="47"/>
      <c r="D4" s="65"/>
      <c r="E4" s="65"/>
      <c r="F4" s="65"/>
      <c r="G4" s="65"/>
      <c r="H4" s="65"/>
      <c r="I4" s="65"/>
    </row>
    <row r="7" spans="1:9" x14ac:dyDescent="0.2">
      <c r="C7" s="18" t="s">
        <v>72</v>
      </c>
    </row>
    <row r="8" spans="1:9" ht="14.25" x14ac:dyDescent="0.2">
      <c r="C8" s="18" t="s">
        <v>800</v>
      </c>
    </row>
    <row r="9" spans="1:9" x14ac:dyDescent="0.2">
      <c r="C9" s="18"/>
    </row>
    <row r="10" spans="1:9" x14ac:dyDescent="0.2">
      <c r="C10" s="18"/>
    </row>
    <row r="11" spans="1:9" x14ac:dyDescent="0.2">
      <c r="C11" s="18"/>
    </row>
    <row r="12" spans="1:9" x14ac:dyDescent="0.2">
      <c r="C12" s="18"/>
    </row>
    <row r="13" spans="1:9" x14ac:dyDescent="0.2">
      <c r="C13" s="18"/>
    </row>
  </sheetData>
  <mergeCells count="9">
    <mergeCell ref="A2:A3"/>
    <mergeCell ref="H2:H3"/>
    <mergeCell ref="I2:I3"/>
    <mergeCell ref="C2:C3"/>
    <mergeCell ref="D2:D3"/>
    <mergeCell ref="E2:E3"/>
    <mergeCell ref="F2:F3"/>
    <mergeCell ref="G2:G3"/>
    <mergeCell ref="B2:B3"/>
  </mergeCells>
  <pageMargins left="0.7" right="0.7" top="0.75" bottom="0.75" header="0.3" footer="0.3"/>
  <pageSetup orientation="portrait"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tabColor theme="9"/>
  </sheetPr>
  <dimension ref="A1:M14"/>
  <sheetViews>
    <sheetView workbookViewId="0">
      <pane xSplit="3" ySplit="3" topLeftCell="D4" activePane="bottomRight" state="frozen"/>
      <selection pane="topRight" activeCell="A2" sqref="A2:AK3"/>
      <selection pane="bottomLeft" activeCell="A2" sqref="A2:AK3"/>
      <selection pane="bottomRight"/>
    </sheetView>
  </sheetViews>
  <sheetFormatPr defaultColWidth="9.140625" defaultRowHeight="12.75" x14ac:dyDescent="0.2"/>
  <cols>
    <col min="1" max="1" width="20.85546875" style="1" bestFit="1" customWidth="1"/>
    <col min="2" max="2" width="20.85546875" style="1" customWidth="1"/>
    <col min="3" max="3" width="18.42578125" style="1" customWidth="1"/>
    <col min="4" max="4" width="28.42578125" style="1" customWidth="1"/>
    <col min="5" max="5" width="47.5703125" style="1" customWidth="1"/>
    <col min="6" max="6" width="50.42578125" style="1" customWidth="1"/>
    <col min="7" max="7" width="18.42578125" style="1" customWidth="1"/>
    <col min="8" max="9" width="17.42578125" style="1" customWidth="1"/>
    <col min="10" max="10" width="33.42578125" style="1" customWidth="1"/>
    <col min="11" max="11" width="35.42578125" style="1" customWidth="1"/>
    <col min="12" max="12" width="33.85546875" style="1" customWidth="1"/>
    <col min="13" max="13" width="39.42578125" style="1" customWidth="1"/>
    <col min="14" max="16384" width="9.140625" style="1"/>
  </cols>
  <sheetData>
    <row r="1" spans="1:13" s="11" customFormat="1" ht="15" thickBot="1" x14ac:dyDescent="0.25">
      <c r="A1" s="12" t="s">
        <v>801</v>
      </c>
      <c r="B1" s="48"/>
      <c r="C1" s="48"/>
      <c r="D1" s="48"/>
      <c r="E1" s="48"/>
      <c r="F1" s="48"/>
      <c r="G1" s="48"/>
      <c r="H1" s="48"/>
      <c r="I1" s="48"/>
      <c r="J1" s="48"/>
      <c r="K1" s="48"/>
      <c r="L1" s="48"/>
      <c r="M1" s="48"/>
    </row>
    <row r="2" spans="1:13" s="11" customFormat="1" ht="20.45" customHeight="1" x14ac:dyDescent="0.2">
      <c r="A2" s="446" t="s">
        <v>17</v>
      </c>
      <c r="B2" s="448" t="s">
        <v>18</v>
      </c>
      <c r="C2" s="458" t="s">
        <v>135</v>
      </c>
      <c r="D2" s="448" t="s">
        <v>802</v>
      </c>
      <c r="E2" s="448"/>
      <c r="F2" s="448"/>
      <c r="G2" s="448"/>
      <c r="H2" s="448"/>
      <c r="I2" s="448"/>
      <c r="J2" s="448"/>
      <c r="K2" s="448"/>
      <c r="L2" s="448"/>
      <c r="M2" s="462"/>
    </row>
    <row r="3" spans="1:13" s="11" customFormat="1" ht="77.099999999999994" customHeight="1" thickBot="1" x14ac:dyDescent="0.25">
      <c r="A3" s="447"/>
      <c r="B3" s="449"/>
      <c r="C3" s="461"/>
      <c r="D3" s="348" t="s">
        <v>803</v>
      </c>
      <c r="E3" s="348" t="s">
        <v>804</v>
      </c>
      <c r="F3" s="348" t="s">
        <v>805</v>
      </c>
      <c r="G3" s="348" t="s">
        <v>806</v>
      </c>
      <c r="H3" s="348" t="s">
        <v>807</v>
      </c>
      <c r="I3" s="348" t="s">
        <v>808</v>
      </c>
      <c r="J3" s="348" t="s">
        <v>809</v>
      </c>
      <c r="K3" s="348" t="s">
        <v>810</v>
      </c>
      <c r="L3" s="348" t="s">
        <v>811</v>
      </c>
      <c r="M3" s="352" t="s">
        <v>812</v>
      </c>
    </row>
    <row r="4" spans="1:13" s="41" customFormat="1" x14ac:dyDescent="0.2">
      <c r="A4" s="47"/>
      <c r="B4" s="43" t="s">
        <v>20</v>
      </c>
      <c r="C4" s="47"/>
      <c r="D4" s="65"/>
      <c r="E4" s="65"/>
      <c r="F4" s="65"/>
      <c r="G4" s="65"/>
      <c r="H4" s="65"/>
      <c r="I4" s="65"/>
      <c r="J4" s="65"/>
      <c r="K4" s="65"/>
      <c r="L4" s="65"/>
      <c r="M4" s="65"/>
    </row>
    <row r="7" spans="1:13" x14ac:dyDescent="0.2">
      <c r="A7" s="18"/>
      <c r="B7" s="18"/>
      <c r="C7" s="18" t="s">
        <v>72</v>
      </c>
      <c r="D7" s="18"/>
      <c r="E7" s="18"/>
      <c r="F7" s="18"/>
      <c r="G7" s="18"/>
      <c r="H7" s="18"/>
      <c r="I7" s="18"/>
      <c r="J7" s="18"/>
      <c r="K7" s="18"/>
      <c r="L7" s="18"/>
      <c r="M7" s="18"/>
    </row>
    <row r="8" spans="1:13" ht="14.25" x14ac:dyDescent="0.2">
      <c r="A8" s="18"/>
      <c r="B8" s="18"/>
      <c r="C8" s="18" t="s">
        <v>800</v>
      </c>
      <c r="D8" s="18"/>
      <c r="E8" s="18"/>
      <c r="F8" s="18"/>
      <c r="G8" s="18"/>
      <c r="H8" s="18"/>
      <c r="I8" s="18"/>
      <c r="J8" s="18"/>
      <c r="K8" s="18"/>
      <c r="L8" s="18"/>
      <c r="M8" s="18"/>
    </row>
    <row r="9" spans="1:13" ht="14.25" x14ac:dyDescent="0.2">
      <c r="A9" s="18"/>
      <c r="B9" s="18"/>
      <c r="C9" s="18" t="s">
        <v>789</v>
      </c>
      <c r="D9" s="18"/>
      <c r="E9" s="18"/>
      <c r="F9" s="18"/>
      <c r="G9" s="18"/>
      <c r="H9" s="18"/>
      <c r="I9" s="18"/>
      <c r="J9" s="18"/>
      <c r="K9" s="18"/>
      <c r="L9" s="18"/>
      <c r="M9" s="18"/>
    </row>
    <row r="10" spans="1:13" x14ac:dyDescent="0.2">
      <c r="A10" s="18"/>
      <c r="B10" s="18"/>
      <c r="C10" s="33" t="s">
        <v>300</v>
      </c>
      <c r="D10" s="18"/>
      <c r="E10" s="18"/>
      <c r="F10" s="18"/>
      <c r="G10" s="18"/>
      <c r="H10" s="18"/>
      <c r="I10" s="18"/>
      <c r="J10" s="18"/>
      <c r="K10" s="18"/>
      <c r="L10" s="18"/>
      <c r="M10" s="18"/>
    </row>
    <row r="11" spans="1:13" x14ac:dyDescent="0.2">
      <c r="A11" s="18"/>
      <c r="B11" s="18"/>
      <c r="C11" s="33" t="s">
        <v>301</v>
      </c>
      <c r="D11" s="18"/>
      <c r="E11" s="18"/>
      <c r="F11" s="18"/>
      <c r="G11" s="18"/>
      <c r="H11" s="18"/>
      <c r="I11" s="18"/>
      <c r="J11" s="18"/>
      <c r="K11" s="18"/>
      <c r="L11" s="18"/>
      <c r="M11" s="18"/>
    </row>
    <row r="12" spans="1:13" x14ac:dyDescent="0.2">
      <c r="A12" s="18"/>
      <c r="B12" s="18"/>
      <c r="C12" s="33" t="s">
        <v>790</v>
      </c>
      <c r="D12" s="18"/>
      <c r="E12" s="18"/>
      <c r="F12" s="18"/>
      <c r="G12" s="18"/>
      <c r="H12" s="18"/>
      <c r="I12" s="18"/>
      <c r="J12" s="18"/>
      <c r="K12" s="18"/>
      <c r="L12" s="18"/>
      <c r="M12" s="18"/>
    </row>
    <row r="13" spans="1:13" x14ac:dyDescent="0.2">
      <c r="A13" s="18"/>
      <c r="B13" s="18"/>
      <c r="C13" s="33" t="s">
        <v>791</v>
      </c>
      <c r="D13" s="18"/>
      <c r="E13" s="18"/>
      <c r="F13" s="18"/>
      <c r="G13" s="18"/>
      <c r="H13" s="18"/>
      <c r="I13" s="18"/>
      <c r="J13" s="18"/>
      <c r="K13" s="18"/>
      <c r="L13" s="18"/>
      <c r="M13" s="18"/>
    </row>
    <row r="14" spans="1:13" x14ac:dyDescent="0.2">
      <c r="A14" s="18"/>
      <c r="B14" s="18"/>
      <c r="C14" s="18" t="s">
        <v>792</v>
      </c>
      <c r="D14" s="18"/>
      <c r="E14" s="18"/>
      <c r="F14" s="18"/>
      <c r="G14" s="18"/>
      <c r="H14" s="18"/>
      <c r="I14" s="18"/>
      <c r="J14" s="18"/>
      <c r="K14" s="18"/>
      <c r="L14" s="18"/>
      <c r="M14" s="18"/>
    </row>
  </sheetData>
  <mergeCells count="4">
    <mergeCell ref="C2:C3"/>
    <mergeCell ref="A2:A3"/>
    <mergeCell ref="B2:B3"/>
    <mergeCell ref="D2:M2"/>
  </mergeCells>
  <pageMargins left="0.7" right="0.7" top="0.75" bottom="0.75" header="0.3" footer="0.3"/>
  <pageSetup orientation="portrait"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tabColor theme="9"/>
  </sheetPr>
  <dimension ref="A1:I8"/>
  <sheetViews>
    <sheetView workbookViewId="0">
      <pane xSplit="3" ySplit="3" topLeftCell="D4" activePane="bottomRight" state="frozen"/>
      <selection pane="topRight" activeCell="A2" sqref="A2:A3"/>
      <selection pane="bottomLeft" activeCell="A2" sqref="A2:A3"/>
      <selection pane="bottomRight"/>
    </sheetView>
  </sheetViews>
  <sheetFormatPr defaultColWidth="9.140625" defaultRowHeight="12.75" x14ac:dyDescent="0.2"/>
  <cols>
    <col min="1" max="1" width="20.85546875" style="1" bestFit="1" customWidth="1"/>
    <col min="2" max="2" width="20.85546875" style="1" customWidth="1"/>
    <col min="3" max="3" width="18.42578125" style="1" customWidth="1"/>
    <col min="4" max="4" width="30.85546875" style="1" customWidth="1"/>
    <col min="5" max="5" width="57.42578125" style="1" customWidth="1"/>
    <col min="6" max="6" width="35" style="1" customWidth="1"/>
    <col min="7" max="7" width="20.42578125" style="1" customWidth="1"/>
    <col min="8" max="8" width="40.5703125" style="1" customWidth="1"/>
    <col min="9" max="9" width="43.140625" style="1" customWidth="1"/>
    <col min="10" max="16384" width="9.140625" style="1"/>
  </cols>
  <sheetData>
    <row r="1" spans="1:9" s="11" customFormat="1" ht="13.5" thickBot="1" x14ac:dyDescent="0.25">
      <c r="A1" s="12" t="s">
        <v>813</v>
      </c>
      <c r="B1" s="48"/>
      <c r="C1" s="48"/>
      <c r="D1" s="48"/>
      <c r="E1" s="48"/>
      <c r="F1" s="48"/>
      <c r="G1" s="48"/>
      <c r="H1" s="48"/>
      <c r="I1" s="48"/>
    </row>
    <row r="2" spans="1:9" s="11" customFormat="1" ht="20.45" customHeight="1" x14ac:dyDescent="0.2">
      <c r="A2" s="446" t="s">
        <v>17</v>
      </c>
      <c r="B2" s="448" t="s">
        <v>18</v>
      </c>
      <c r="C2" s="458" t="s">
        <v>135</v>
      </c>
      <c r="D2" s="448" t="s">
        <v>814</v>
      </c>
      <c r="E2" s="448" t="s">
        <v>815</v>
      </c>
      <c r="F2" s="448" t="s">
        <v>816</v>
      </c>
      <c r="G2" s="448" t="s">
        <v>817</v>
      </c>
      <c r="H2" s="448" t="s">
        <v>818</v>
      </c>
      <c r="I2" s="462" t="s">
        <v>819</v>
      </c>
    </row>
    <row r="3" spans="1:9" s="11" customFormat="1" ht="54.75" customHeight="1" thickBot="1" x14ac:dyDescent="0.25">
      <c r="A3" s="447"/>
      <c r="B3" s="449"/>
      <c r="C3" s="461"/>
      <c r="D3" s="449"/>
      <c r="E3" s="449"/>
      <c r="F3" s="449"/>
      <c r="G3" s="449"/>
      <c r="H3" s="449"/>
      <c r="I3" s="485"/>
    </row>
    <row r="4" spans="1:9" s="41" customFormat="1" x14ac:dyDescent="0.2">
      <c r="A4" s="47"/>
      <c r="B4" s="43" t="s">
        <v>20</v>
      </c>
      <c r="C4" s="47"/>
      <c r="D4" s="65"/>
      <c r="E4" s="65"/>
      <c r="F4" s="65"/>
      <c r="G4" s="65"/>
      <c r="H4" s="65"/>
      <c r="I4" s="65"/>
    </row>
    <row r="5" spans="1:9" x14ac:dyDescent="0.2">
      <c r="A5" s="18"/>
      <c r="B5" s="18"/>
      <c r="C5" s="18"/>
      <c r="D5" s="18"/>
      <c r="E5" s="18"/>
      <c r="F5" s="18"/>
      <c r="G5" s="18"/>
      <c r="H5" s="18"/>
      <c r="I5" s="18"/>
    </row>
    <row r="6" spans="1:9" x14ac:dyDescent="0.2">
      <c r="A6" s="18"/>
      <c r="B6" s="18"/>
      <c r="C6" s="18"/>
      <c r="D6" s="18"/>
      <c r="E6" s="18"/>
      <c r="F6" s="18"/>
      <c r="G6" s="18"/>
      <c r="H6" s="18"/>
      <c r="I6" s="18"/>
    </row>
    <row r="7" spans="1:9" x14ac:dyDescent="0.2">
      <c r="A7" s="18"/>
      <c r="B7" s="18"/>
      <c r="C7" s="18"/>
      <c r="D7" s="18"/>
      <c r="E7" s="18"/>
      <c r="F7" s="18"/>
      <c r="G7" s="18"/>
      <c r="H7" s="18"/>
      <c r="I7" s="18"/>
    </row>
    <row r="8" spans="1:9" x14ac:dyDescent="0.2">
      <c r="A8" s="18"/>
      <c r="B8" s="18"/>
      <c r="C8" s="18"/>
      <c r="D8" s="18"/>
      <c r="E8" s="18"/>
      <c r="F8" s="18"/>
      <c r="G8" s="18"/>
      <c r="H8" s="18"/>
      <c r="I8" s="18"/>
    </row>
  </sheetData>
  <mergeCells count="9">
    <mergeCell ref="A2:A3"/>
    <mergeCell ref="H2:H3"/>
    <mergeCell ref="I2:I3"/>
    <mergeCell ref="C2:C3"/>
    <mergeCell ref="D2:D3"/>
    <mergeCell ref="E2:E3"/>
    <mergeCell ref="F2:F3"/>
    <mergeCell ref="G2:G3"/>
    <mergeCell ref="B2:B3"/>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9"/>
  </sheetPr>
  <dimension ref="A1:K20"/>
  <sheetViews>
    <sheetView workbookViewId="0">
      <pane xSplit="3" ySplit="3" topLeftCell="D4" activePane="bottomRight" state="frozen"/>
      <selection pane="topRight" activeCell="A2" sqref="A2:A3"/>
      <selection pane="bottomLeft" activeCell="A2" sqref="A2:A3"/>
      <selection pane="bottomRight" activeCell="I40" sqref="I40"/>
    </sheetView>
  </sheetViews>
  <sheetFormatPr defaultColWidth="9.140625" defaultRowHeight="12.75" x14ac:dyDescent="0.2"/>
  <cols>
    <col min="1" max="1" width="20.85546875" style="18" bestFit="1" customWidth="1"/>
    <col min="2" max="2" width="20.85546875" style="18" customWidth="1"/>
    <col min="3" max="3" width="30" style="18" customWidth="1"/>
    <col min="4" max="4" width="46.140625" style="18" customWidth="1"/>
    <col min="5" max="6" width="35.5703125" style="18" customWidth="1"/>
    <col min="7" max="8" width="40.42578125" style="18" customWidth="1"/>
    <col min="9" max="10" width="35.42578125" style="18" customWidth="1"/>
    <col min="11" max="11" width="45.140625" style="18" bestFit="1" customWidth="1"/>
    <col min="12" max="16384" width="9.140625" style="18"/>
  </cols>
  <sheetData>
    <row r="1" spans="1:11" s="48" customFormat="1" ht="13.5" thickBot="1" x14ac:dyDescent="0.25">
      <c r="A1" s="12" t="s">
        <v>134</v>
      </c>
      <c r="E1" s="12"/>
      <c r="F1" s="12"/>
    </row>
    <row r="2" spans="1:11" s="48" customFormat="1" ht="29.1" customHeight="1" x14ac:dyDescent="0.2">
      <c r="A2" s="446" t="s">
        <v>17</v>
      </c>
      <c r="B2" s="448" t="s">
        <v>18</v>
      </c>
      <c r="C2" s="458" t="s">
        <v>135</v>
      </c>
      <c r="D2" s="456" t="s">
        <v>136</v>
      </c>
      <c r="E2" s="456"/>
      <c r="F2" s="456"/>
      <c r="G2" s="456" t="s">
        <v>137</v>
      </c>
      <c r="H2" s="456" t="s">
        <v>138</v>
      </c>
      <c r="I2" s="456" t="s">
        <v>139</v>
      </c>
      <c r="J2" s="456" t="s">
        <v>140</v>
      </c>
      <c r="K2" s="459" t="s">
        <v>141</v>
      </c>
    </row>
    <row r="3" spans="1:11" s="48" customFormat="1" ht="51.75" thickBot="1" x14ac:dyDescent="0.25">
      <c r="A3" s="447"/>
      <c r="B3" s="449"/>
      <c r="C3" s="461"/>
      <c r="D3" s="312" t="s">
        <v>142</v>
      </c>
      <c r="E3" s="312" t="s">
        <v>143</v>
      </c>
      <c r="F3" s="312" t="s">
        <v>144</v>
      </c>
      <c r="G3" s="457"/>
      <c r="H3" s="457"/>
      <c r="I3" s="457"/>
      <c r="J3" s="457"/>
      <c r="K3" s="460"/>
    </row>
    <row r="4" spans="1:11" s="48" customFormat="1" x14ac:dyDescent="0.2">
      <c r="A4" s="47" t="s">
        <v>1705</v>
      </c>
      <c r="B4" s="43" t="s">
        <v>20</v>
      </c>
      <c r="C4" s="23" t="s">
        <v>1667</v>
      </c>
      <c r="D4" s="18" t="s">
        <v>1670</v>
      </c>
      <c r="E4" s="18" t="s">
        <v>1793</v>
      </c>
      <c r="F4" s="18" t="s">
        <v>1793</v>
      </c>
      <c r="G4" s="23" t="s">
        <v>1687</v>
      </c>
      <c r="H4" s="23" t="s">
        <v>71</v>
      </c>
      <c r="I4" s="23" t="s">
        <v>2127</v>
      </c>
      <c r="J4" s="23" t="s">
        <v>1793</v>
      </c>
      <c r="K4" s="355"/>
    </row>
    <row r="5" spans="1:11" x14ac:dyDescent="0.2">
      <c r="D5" s="18" t="s">
        <v>1671</v>
      </c>
      <c r="G5" s="18" t="s">
        <v>1688</v>
      </c>
      <c r="I5" s="18" t="s">
        <v>1688</v>
      </c>
    </row>
    <row r="6" spans="1:11" x14ac:dyDescent="0.2">
      <c r="D6" s="18" t="s">
        <v>1672</v>
      </c>
      <c r="F6" s="18" t="s">
        <v>1669</v>
      </c>
    </row>
    <row r="7" spans="1:11" x14ac:dyDescent="0.2">
      <c r="D7" s="18" t="s">
        <v>1673</v>
      </c>
      <c r="F7" s="18" t="s">
        <v>1668</v>
      </c>
    </row>
    <row r="8" spans="1:11" x14ac:dyDescent="0.2">
      <c r="D8" s="18" t="s">
        <v>1674</v>
      </c>
    </row>
    <row r="9" spans="1:11" x14ac:dyDescent="0.2">
      <c r="D9" s="18" t="s">
        <v>1675</v>
      </c>
    </row>
    <row r="10" spans="1:11" x14ac:dyDescent="0.2">
      <c r="D10" s="18" t="s">
        <v>1676</v>
      </c>
    </row>
    <row r="11" spans="1:11" x14ac:dyDescent="0.2">
      <c r="D11" s="18" t="s">
        <v>1677</v>
      </c>
    </row>
    <row r="12" spans="1:11" x14ac:dyDescent="0.2">
      <c r="D12" s="18" t="s">
        <v>1678</v>
      </c>
    </row>
    <row r="13" spans="1:11" x14ac:dyDescent="0.2">
      <c r="D13" s="18" t="s">
        <v>1679</v>
      </c>
    </row>
    <row r="14" spans="1:11" x14ac:dyDescent="0.2">
      <c r="D14" s="18" t="s">
        <v>1680</v>
      </c>
    </row>
    <row r="15" spans="1:11" x14ac:dyDescent="0.2">
      <c r="D15" s="18" t="s">
        <v>1681</v>
      </c>
    </row>
    <row r="16" spans="1:11" x14ac:dyDescent="0.2">
      <c r="D16" s="18" t="s">
        <v>1682</v>
      </c>
    </row>
    <row r="17" spans="4:4" x14ac:dyDescent="0.2">
      <c r="D17" s="18" t="s">
        <v>1683</v>
      </c>
    </row>
    <row r="18" spans="4:4" x14ac:dyDescent="0.2">
      <c r="D18" s="18" t="s">
        <v>1684</v>
      </c>
    </row>
    <row r="19" spans="4:4" x14ac:dyDescent="0.2">
      <c r="D19" s="18" t="s">
        <v>1685</v>
      </c>
    </row>
    <row r="20" spans="4:4" x14ac:dyDescent="0.2">
      <c r="D20" s="18" t="s">
        <v>1686</v>
      </c>
    </row>
  </sheetData>
  <mergeCells count="9">
    <mergeCell ref="A2:A3"/>
    <mergeCell ref="K2:K3"/>
    <mergeCell ref="G2:G3"/>
    <mergeCell ref="I2:I3"/>
    <mergeCell ref="C2:C3"/>
    <mergeCell ref="B2:B3"/>
    <mergeCell ref="D2:F2"/>
    <mergeCell ref="H2:H3"/>
    <mergeCell ref="J2:J3"/>
  </mergeCells>
  <pageMargins left="0.7" right="0.7" top="0.75" bottom="0.75" header="0.3" footer="0.3"/>
  <pageSetup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tabColor theme="9"/>
  </sheetPr>
  <dimension ref="A1:M13"/>
  <sheetViews>
    <sheetView workbookViewId="0">
      <pane xSplit="3" ySplit="3" topLeftCell="G4" activePane="bottomRight" state="frozen"/>
      <selection pane="topRight" activeCell="A2" sqref="A2:A3"/>
      <selection pane="bottomLeft" activeCell="A2" sqref="A2:A3"/>
      <selection pane="bottomRight" activeCell="G26" sqref="G26"/>
    </sheetView>
  </sheetViews>
  <sheetFormatPr defaultColWidth="9.140625" defaultRowHeight="12.75" x14ac:dyDescent="0.2"/>
  <cols>
    <col min="1" max="1" width="20.85546875" style="1" bestFit="1" customWidth="1"/>
    <col min="2" max="2" width="20.85546875" style="1" customWidth="1"/>
    <col min="3" max="3" width="44" style="1" customWidth="1"/>
    <col min="4" max="4" width="58.42578125" style="1" customWidth="1"/>
    <col min="5" max="5" width="44.42578125" style="1" customWidth="1"/>
    <col min="6" max="6" width="43.42578125" style="1" customWidth="1"/>
    <col min="7" max="7" width="18.42578125" style="1" customWidth="1"/>
    <col min="8" max="8" width="17.140625" style="1" customWidth="1"/>
    <col min="9" max="9" width="17.42578125" style="1" customWidth="1"/>
    <col min="10" max="10" width="33.42578125" style="1" customWidth="1"/>
    <col min="11" max="11" width="35.42578125" style="1" customWidth="1"/>
    <col min="12" max="12" width="33.85546875" style="1" customWidth="1"/>
    <col min="13" max="13" width="39.42578125" style="1" customWidth="1"/>
    <col min="14" max="16384" width="9.140625" style="1"/>
  </cols>
  <sheetData>
    <row r="1" spans="1:13" s="11" customFormat="1" ht="13.5" thickBot="1" x14ac:dyDescent="0.25">
      <c r="A1" s="12" t="s">
        <v>820</v>
      </c>
      <c r="B1" s="48"/>
      <c r="C1" s="48"/>
      <c r="D1" s="48"/>
      <c r="E1" s="48"/>
      <c r="F1" s="48"/>
      <c r="G1" s="48"/>
      <c r="H1" s="48"/>
      <c r="I1" s="48"/>
      <c r="J1" s="48"/>
      <c r="K1" s="48"/>
      <c r="L1" s="48"/>
      <c r="M1" s="48"/>
    </row>
    <row r="2" spans="1:13" s="11" customFormat="1" ht="20.45" customHeight="1" x14ac:dyDescent="0.2">
      <c r="A2" s="446" t="s">
        <v>17</v>
      </c>
      <c r="B2" s="448" t="s">
        <v>18</v>
      </c>
      <c r="C2" s="458" t="s">
        <v>135</v>
      </c>
      <c r="D2" s="448" t="s">
        <v>821</v>
      </c>
      <c r="E2" s="448"/>
      <c r="F2" s="448"/>
      <c r="G2" s="448"/>
      <c r="H2" s="448"/>
      <c r="I2" s="448"/>
      <c r="J2" s="448"/>
      <c r="K2" s="448"/>
      <c r="L2" s="448"/>
      <c r="M2" s="462"/>
    </row>
    <row r="3" spans="1:13" s="11" customFormat="1" ht="77.099999999999994" customHeight="1" thickBot="1" x14ac:dyDescent="0.25">
      <c r="A3" s="447"/>
      <c r="B3" s="449"/>
      <c r="C3" s="461"/>
      <c r="D3" s="348" t="s">
        <v>822</v>
      </c>
      <c r="E3" s="348" t="s">
        <v>823</v>
      </c>
      <c r="F3" s="348" t="s">
        <v>824</v>
      </c>
      <c r="G3" s="348" t="s">
        <v>825</v>
      </c>
      <c r="H3" s="348" t="s">
        <v>826</v>
      </c>
      <c r="I3" s="348" t="s">
        <v>827</v>
      </c>
      <c r="J3" s="348" t="s">
        <v>828</v>
      </c>
      <c r="K3" s="348" t="s">
        <v>829</v>
      </c>
      <c r="L3" s="348" t="s">
        <v>830</v>
      </c>
      <c r="M3" s="352" t="s">
        <v>831</v>
      </c>
    </row>
    <row r="4" spans="1:13" s="41" customFormat="1" x14ac:dyDescent="0.2">
      <c r="A4" s="47"/>
      <c r="B4" s="43" t="s">
        <v>20</v>
      </c>
      <c r="C4" s="23"/>
      <c r="D4" s="65"/>
      <c r="E4" s="65"/>
      <c r="F4" s="65"/>
      <c r="G4" s="65"/>
      <c r="H4" s="65"/>
      <c r="I4" s="65"/>
      <c r="J4" s="65"/>
      <c r="K4" s="65"/>
      <c r="L4" s="65"/>
      <c r="M4" s="65"/>
    </row>
    <row r="7" spans="1:13" x14ac:dyDescent="0.2">
      <c r="A7" s="18"/>
      <c r="B7" s="18"/>
      <c r="C7" s="18" t="s">
        <v>72</v>
      </c>
      <c r="D7" s="18"/>
      <c r="E7" s="18"/>
      <c r="F7" s="18"/>
      <c r="G7" s="18"/>
      <c r="H7" s="18"/>
      <c r="I7" s="18"/>
      <c r="J7" s="18"/>
      <c r="K7" s="18"/>
      <c r="L7" s="18"/>
      <c r="M7" s="18"/>
    </row>
    <row r="8" spans="1:13" ht="14.25" x14ac:dyDescent="0.2">
      <c r="A8" s="18"/>
      <c r="B8" s="18"/>
      <c r="C8" s="18" t="s">
        <v>832</v>
      </c>
      <c r="D8" s="18"/>
      <c r="E8" s="18"/>
      <c r="F8" s="18"/>
      <c r="G8" s="18"/>
      <c r="H8" s="18"/>
      <c r="I8" s="18"/>
      <c r="J8" s="18"/>
      <c r="K8" s="18"/>
      <c r="L8" s="18"/>
      <c r="M8" s="18"/>
    </row>
    <row r="9" spans="1:13" x14ac:dyDescent="0.2">
      <c r="A9" s="18"/>
      <c r="B9" s="18"/>
      <c r="C9" s="33" t="s">
        <v>300</v>
      </c>
      <c r="D9" s="18"/>
      <c r="E9" s="18"/>
      <c r="F9" s="18"/>
      <c r="G9" s="18"/>
      <c r="H9" s="18"/>
      <c r="I9" s="18"/>
      <c r="J9" s="18"/>
      <c r="K9" s="18"/>
      <c r="L9" s="18"/>
      <c r="M9" s="18"/>
    </row>
    <row r="10" spans="1:13" x14ac:dyDescent="0.2">
      <c r="A10" s="18"/>
      <c r="B10" s="18"/>
      <c r="C10" s="33" t="s">
        <v>301</v>
      </c>
      <c r="D10" s="18"/>
      <c r="E10" s="18"/>
      <c r="F10" s="18"/>
      <c r="G10" s="18"/>
      <c r="H10" s="18"/>
      <c r="I10" s="18"/>
      <c r="J10" s="18"/>
      <c r="K10" s="18"/>
      <c r="L10" s="18"/>
      <c r="M10" s="18"/>
    </row>
    <row r="11" spans="1:13" x14ac:dyDescent="0.2">
      <c r="A11" s="18"/>
      <c r="B11" s="18"/>
      <c r="C11" s="33" t="s">
        <v>790</v>
      </c>
      <c r="D11" s="18"/>
      <c r="E11" s="18"/>
      <c r="F11" s="18"/>
      <c r="G11" s="18"/>
      <c r="H11" s="18"/>
      <c r="I11" s="18"/>
      <c r="J11" s="18"/>
      <c r="K11" s="18"/>
      <c r="L11" s="18"/>
      <c r="M11" s="18"/>
    </row>
    <row r="12" spans="1:13" x14ac:dyDescent="0.2">
      <c r="A12" s="18"/>
      <c r="B12" s="18"/>
      <c r="C12" s="33" t="s">
        <v>791</v>
      </c>
      <c r="D12" s="18"/>
      <c r="E12" s="18"/>
      <c r="F12" s="18"/>
      <c r="G12" s="18"/>
      <c r="H12" s="18"/>
      <c r="I12" s="18"/>
      <c r="J12" s="18"/>
      <c r="K12" s="18"/>
      <c r="L12" s="18"/>
      <c r="M12" s="18"/>
    </row>
    <row r="13" spans="1:13" x14ac:dyDescent="0.2">
      <c r="C13" s="18" t="s">
        <v>792</v>
      </c>
    </row>
  </sheetData>
  <mergeCells count="4">
    <mergeCell ref="C2:C3"/>
    <mergeCell ref="A2:A3"/>
    <mergeCell ref="B2:B3"/>
    <mergeCell ref="D2:M2"/>
  </mergeCells>
  <pageMargins left="0.7" right="0.7" top="0.75" bottom="0.75" header="0.3" footer="0.3"/>
  <pageSetup orientation="portrait"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tabColor theme="9"/>
  </sheetPr>
  <dimension ref="A1:J8"/>
  <sheetViews>
    <sheetView workbookViewId="0">
      <pane xSplit="3" ySplit="3" topLeftCell="D4" activePane="bottomRight" state="frozen"/>
      <selection pane="topRight" activeCell="A2" sqref="A2:A3"/>
      <selection pane="bottomLeft" activeCell="A2" sqref="A2:A3"/>
      <selection pane="bottomRight" activeCell="F27" sqref="F27"/>
    </sheetView>
  </sheetViews>
  <sheetFormatPr defaultColWidth="9.140625" defaultRowHeight="12.75" x14ac:dyDescent="0.2"/>
  <cols>
    <col min="1" max="1" width="20.85546875" style="1" bestFit="1" customWidth="1"/>
    <col min="2" max="2" width="20.85546875" style="1" customWidth="1"/>
    <col min="3" max="3" width="18.42578125" style="1" customWidth="1"/>
    <col min="4" max="4" width="33.7109375" style="1" customWidth="1"/>
    <col min="5" max="5" width="27.42578125" style="1" customWidth="1"/>
    <col min="6" max="6" width="34" style="1" customWidth="1"/>
    <col min="7" max="7" width="33.42578125" style="1" customWidth="1"/>
    <col min="8" max="8" width="23.42578125" style="1" customWidth="1"/>
    <col min="9" max="10" width="35.42578125" style="1" customWidth="1"/>
    <col min="11" max="16384" width="9.140625" style="1"/>
  </cols>
  <sheetData>
    <row r="1" spans="1:10" s="11" customFormat="1" ht="13.5" thickBot="1" x14ac:dyDescent="0.25">
      <c r="A1" s="12" t="s">
        <v>833</v>
      </c>
      <c r="B1" s="48"/>
      <c r="C1" s="48"/>
      <c r="D1" s="48"/>
      <c r="E1" s="48"/>
      <c r="F1" s="48"/>
      <c r="G1" s="48"/>
      <c r="H1" s="48"/>
      <c r="I1" s="48"/>
      <c r="J1" s="48"/>
    </row>
    <row r="2" spans="1:10" s="291" customFormat="1" ht="20.45" customHeight="1" x14ac:dyDescent="0.2">
      <c r="A2" s="446" t="s">
        <v>17</v>
      </c>
      <c r="B2" s="448" t="s">
        <v>18</v>
      </c>
      <c r="C2" s="458" t="s">
        <v>135</v>
      </c>
      <c r="D2" s="448" t="s">
        <v>834</v>
      </c>
      <c r="E2" s="448"/>
      <c r="F2" s="448" t="s">
        <v>835</v>
      </c>
      <c r="G2" s="448"/>
      <c r="H2" s="448"/>
      <c r="I2" s="448"/>
      <c r="J2" s="462"/>
    </row>
    <row r="3" spans="1:10" s="291" customFormat="1" ht="95.1" customHeight="1" thickBot="1" x14ac:dyDescent="0.25">
      <c r="A3" s="447"/>
      <c r="B3" s="449"/>
      <c r="C3" s="461"/>
      <c r="D3" s="311" t="s">
        <v>836</v>
      </c>
      <c r="E3" s="311" t="s">
        <v>837</v>
      </c>
      <c r="F3" s="351" t="s">
        <v>838</v>
      </c>
      <c r="G3" s="348" t="s">
        <v>839</v>
      </c>
      <c r="H3" s="348" t="s">
        <v>840</v>
      </c>
      <c r="I3" s="348" t="s">
        <v>841</v>
      </c>
      <c r="J3" s="10" t="s">
        <v>842</v>
      </c>
    </row>
    <row r="4" spans="1:10" s="41" customFormat="1" ht="63.75" x14ac:dyDescent="0.2">
      <c r="A4" s="47" t="s">
        <v>1705</v>
      </c>
      <c r="B4" s="43" t="s">
        <v>20</v>
      </c>
      <c r="C4" s="23" t="s">
        <v>1634</v>
      </c>
      <c r="D4" s="22" t="s">
        <v>2232</v>
      </c>
      <c r="E4" s="84" t="s">
        <v>2315</v>
      </c>
      <c r="F4" s="84" t="s">
        <v>2171</v>
      </c>
      <c r="G4" s="84" t="s">
        <v>2248</v>
      </c>
      <c r="H4" s="84" t="s">
        <v>2172</v>
      </c>
      <c r="I4" s="84" t="s">
        <v>2172</v>
      </c>
      <c r="J4" s="22"/>
    </row>
    <row r="5" spans="1:10" ht="51" x14ac:dyDescent="0.2">
      <c r="A5" s="47" t="s">
        <v>1705</v>
      </c>
      <c r="B5" s="43" t="s">
        <v>20</v>
      </c>
      <c r="C5" s="23" t="s">
        <v>1634</v>
      </c>
      <c r="D5" s="18" t="s">
        <v>2170</v>
      </c>
      <c r="E5" s="18" t="s">
        <v>2087</v>
      </c>
      <c r="F5" s="18" t="s">
        <v>2087</v>
      </c>
      <c r="H5" s="18" t="s">
        <v>1765</v>
      </c>
      <c r="J5" s="31" t="s">
        <v>2316</v>
      </c>
    </row>
    <row r="6" spans="1:10" ht="25.5" x14ac:dyDescent="0.2">
      <c r="A6" s="47" t="s">
        <v>1705</v>
      </c>
      <c r="B6" s="43" t="s">
        <v>20</v>
      </c>
      <c r="C6" s="23" t="s">
        <v>1634</v>
      </c>
      <c r="D6" s="18" t="s">
        <v>1764</v>
      </c>
      <c r="E6" s="18" t="s">
        <v>2087</v>
      </c>
      <c r="F6" s="18" t="s">
        <v>2087</v>
      </c>
      <c r="G6" s="18" t="s">
        <v>1793</v>
      </c>
      <c r="H6" s="18" t="s">
        <v>1765</v>
      </c>
      <c r="J6" s="31" t="s">
        <v>2173</v>
      </c>
    </row>
    <row r="7" spans="1:10" x14ac:dyDescent="0.2">
      <c r="A7" s="47" t="s">
        <v>1705</v>
      </c>
      <c r="B7" s="18" t="s">
        <v>20</v>
      </c>
      <c r="C7" s="23" t="s">
        <v>1634</v>
      </c>
      <c r="D7" s="18" t="s">
        <v>2324</v>
      </c>
      <c r="E7" s="18" t="s">
        <v>2087</v>
      </c>
      <c r="F7" s="18" t="s">
        <v>2087</v>
      </c>
      <c r="G7" s="18" t="s">
        <v>1793</v>
      </c>
      <c r="H7" s="18" t="s">
        <v>1765</v>
      </c>
    </row>
    <row r="8" spans="1:10" x14ac:dyDescent="0.2">
      <c r="A8" s="47" t="s">
        <v>1705</v>
      </c>
      <c r="B8" s="18" t="s">
        <v>20</v>
      </c>
      <c r="C8" s="18" t="s">
        <v>1634</v>
      </c>
      <c r="D8" s="18" t="s">
        <v>2247</v>
      </c>
      <c r="E8" s="18" t="s">
        <v>2087</v>
      </c>
      <c r="F8" s="18" t="s">
        <v>2087</v>
      </c>
      <c r="G8" s="18" t="s">
        <v>1793</v>
      </c>
      <c r="H8" s="18" t="s">
        <v>1765</v>
      </c>
    </row>
  </sheetData>
  <mergeCells count="5">
    <mergeCell ref="C2:C3"/>
    <mergeCell ref="A2:A3"/>
    <mergeCell ref="B2:B3"/>
    <mergeCell ref="D2:E2"/>
    <mergeCell ref="F2:J2"/>
  </mergeCells>
  <pageMargins left="0.7" right="0.7" top="0.75" bottom="0.75" header="0.3" footer="0.3"/>
  <pageSetup orientation="portrait"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tabColor theme="9"/>
  </sheetPr>
  <dimension ref="A1:M13"/>
  <sheetViews>
    <sheetView workbookViewId="0">
      <pane xSplit="3" ySplit="3" topLeftCell="D4" activePane="bottomRight" state="frozen"/>
      <selection pane="topRight" activeCell="A2" sqref="A2:A3"/>
      <selection pane="bottomLeft" activeCell="A2" sqref="A2:A3"/>
      <selection pane="bottomRight" activeCell="D33" sqref="D33"/>
    </sheetView>
  </sheetViews>
  <sheetFormatPr defaultColWidth="9.140625" defaultRowHeight="12.75" x14ac:dyDescent="0.2"/>
  <cols>
    <col min="1" max="1" width="20.85546875" style="1" bestFit="1" customWidth="1"/>
    <col min="2" max="2" width="20.85546875" style="1" customWidth="1"/>
    <col min="3" max="3" width="18.42578125" style="1" customWidth="1"/>
    <col min="4" max="5" width="16.5703125" style="1" customWidth="1"/>
    <col min="6" max="6" width="33.42578125" style="1" customWidth="1"/>
    <col min="7" max="7" width="35.42578125" style="1" customWidth="1"/>
    <col min="8" max="8" width="33.85546875" style="1" customWidth="1"/>
    <col min="9" max="9" width="39.42578125" style="1" customWidth="1"/>
    <col min="10" max="10" width="23.42578125" style="1" customWidth="1"/>
    <col min="11" max="11" width="25" style="1" customWidth="1"/>
    <col min="12" max="12" width="33.42578125" style="1" customWidth="1"/>
    <col min="13" max="13" width="35.42578125" style="1" customWidth="1"/>
    <col min="14" max="16384" width="9.140625" style="1"/>
  </cols>
  <sheetData>
    <row r="1" spans="1:13" s="11" customFormat="1" ht="13.5" thickBot="1" x14ac:dyDescent="0.25">
      <c r="A1" s="12" t="s">
        <v>843</v>
      </c>
      <c r="B1" s="48"/>
      <c r="C1" s="48"/>
      <c r="D1" s="48"/>
      <c r="E1" s="48"/>
      <c r="F1" s="48"/>
      <c r="G1" s="48"/>
      <c r="H1" s="48"/>
      <c r="I1" s="48"/>
      <c r="J1" s="48"/>
      <c r="K1" s="48"/>
      <c r="L1" s="48"/>
      <c r="M1" s="48"/>
    </row>
    <row r="2" spans="1:13" s="11" customFormat="1" ht="29.45" customHeight="1" x14ac:dyDescent="0.2">
      <c r="A2" s="446" t="s">
        <v>17</v>
      </c>
      <c r="B2" s="448" t="s">
        <v>18</v>
      </c>
      <c r="C2" s="458" t="s">
        <v>135</v>
      </c>
      <c r="D2" s="448" t="s">
        <v>844</v>
      </c>
      <c r="E2" s="448"/>
      <c r="F2" s="448"/>
      <c r="G2" s="448"/>
      <c r="H2" s="448"/>
      <c r="I2" s="448"/>
      <c r="J2" s="448"/>
      <c r="K2" s="448"/>
      <c r="L2" s="448"/>
      <c r="M2" s="462"/>
    </row>
    <row r="3" spans="1:13" s="11" customFormat="1" ht="80.099999999999994" customHeight="1" thickBot="1" x14ac:dyDescent="0.25">
      <c r="A3" s="447"/>
      <c r="B3" s="449"/>
      <c r="C3" s="461"/>
      <c r="D3" s="348" t="s">
        <v>845</v>
      </c>
      <c r="E3" s="348" t="s">
        <v>846</v>
      </c>
      <c r="F3" s="348" t="s">
        <v>847</v>
      </c>
      <c r="G3" s="348" t="s">
        <v>848</v>
      </c>
      <c r="H3" s="348" t="s">
        <v>849</v>
      </c>
      <c r="I3" s="348" t="s">
        <v>850</v>
      </c>
      <c r="J3" s="348" t="s">
        <v>851</v>
      </c>
      <c r="K3" s="348" t="s">
        <v>852</v>
      </c>
      <c r="L3" s="348" t="s">
        <v>853</v>
      </c>
      <c r="M3" s="352" t="s">
        <v>854</v>
      </c>
    </row>
    <row r="4" spans="1:13" s="41" customFormat="1" x14ac:dyDescent="0.2">
      <c r="A4" s="47"/>
      <c r="B4" s="43" t="s">
        <v>20</v>
      </c>
      <c r="C4" s="47"/>
      <c r="D4" s="251"/>
      <c r="E4" s="65"/>
      <c r="F4" s="65"/>
      <c r="G4" s="65"/>
      <c r="H4" s="65"/>
      <c r="I4" s="65"/>
      <c r="J4" s="65"/>
      <c r="K4" s="65"/>
      <c r="L4" s="65"/>
      <c r="M4" s="65"/>
    </row>
    <row r="7" spans="1:13" x14ac:dyDescent="0.2">
      <c r="A7" s="18"/>
      <c r="B7" s="18"/>
      <c r="C7" s="18" t="s">
        <v>72</v>
      </c>
      <c r="D7" s="18"/>
      <c r="E7" s="18"/>
      <c r="F7" s="18"/>
      <c r="G7" s="18"/>
      <c r="H7" s="18"/>
      <c r="I7" s="18"/>
      <c r="J7" s="18"/>
      <c r="K7" s="18"/>
      <c r="L7" s="18"/>
      <c r="M7" s="18"/>
    </row>
    <row r="8" spans="1:13" ht="14.25" x14ac:dyDescent="0.2">
      <c r="A8" s="18"/>
      <c r="B8" s="18"/>
      <c r="C8" s="18" t="s">
        <v>832</v>
      </c>
      <c r="D8" s="18"/>
      <c r="E8" s="18"/>
      <c r="F8" s="18"/>
      <c r="G8" s="18"/>
      <c r="H8" s="18"/>
      <c r="I8" s="18"/>
      <c r="J8" s="18"/>
      <c r="K8" s="18"/>
      <c r="L8" s="18"/>
      <c r="M8" s="18"/>
    </row>
    <row r="9" spans="1:13" x14ac:dyDescent="0.2">
      <c r="A9" s="18"/>
      <c r="B9" s="18"/>
      <c r="C9" s="33" t="s">
        <v>300</v>
      </c>
      <c r="D9" s="18"/>
      <c r="E9" s="18"/>
      <c r="F9" s="18"/>
      <c r="G9" s="18"/>
      <c r="H9" s="18"/>
      <c r="I9" s="18"/>
      <c r="J9" s="18"/>
      <c r="K9" s="18"/>
      <c r="L9" s="18"/>
      <c r="M9" s="18"/>
    </row>
    <row r="10" spans="1:13" x14ac:dyDescent="0.2">
      <c r="A10" s="18"/>
      <c r="B10" s="18"/>
      <c r="C10" s="33" t="s">
        <v>301</v>
      </c>
      <c r="D10" s="18"/>
      <c r="E10" s="18"/>
      <c r="F10" s="18"/>
      <c r="G10" s="18"/>
      <c r="H10" s="18"/>
      <c r="I10" s="18"/>
      <c r="J10" s="18"/>
      <c r="K10" s="18"/>
      <c r="L10" s="18"/>
      <c r="M10" s="18"/>
    </row>
    <row r="11" spans="1:13" x14ac:dyDescent="0.2">
      <c r="A11" s="18"/>
      <c r="B11" s="18"/>
      <c r="C11" s="33" t="s">
        <v>790</v>
      </c>
      <c r="D11" s="18"/>
      <c r="E11" s="18"/>
      <c r="F11" s="18"/>
      <c r="G11" s="18"/>
      <c r="H11" s="18"/>
      <c r="I11" s="18"/>
      <c r="J11" s="18"/>
      <c r="K11" s="18"/>
      <c r="L11" s="18"/>
      <c r="M11" s="18"/>
    </row>
    <row r="12" spans="1:13" x14ac:dyDescent="0.2">
      <c r="A12" s="18"/>
      <c r="B12" s="18"/>
      <c r="C12" s="33" t="s">
        <v>791</v>
      </c>
      <c r="D12" s="18"/>
      <c r="E12" s="18"/>
      <c r="F12" s="18"/>
      <c r="G12" s="18"/>
      <c r="H12" s="18"/>
      <c r="I12" s="18"/>
      <c r="J12" s="18"/>
      <c r="K12" s="18"/>
      <c r="L12" s="18"/>
      <c r="M12" s="18"/>
    </row>
    <row r="13" spans="1:13" x14ac:dyDescent="0.2">
      <c r="A13" s="18"/>
      <c r="B13" s="18"/>
      <c r="C13" s="18" t="s">
        <v>792</v>
      </c>
      <c r="D13" s="18"/>
      <c r="E13" s="18"/>
      <c r="F13" s="18"/>
      <c r="G13" s="18"/>
      <c r="H13" s="18"/>
      <c r="I13" s="18"/>
      <c r="J13" s="18"/>
      <c r="K13" s="18"/>
      <c r="L13" s="18"/>
      <c r="M13" s="18"/>
    </row>
  </sheetData>
  <mergeCells count="4">
    <mergeCell ref="C2:C3"/>
    <mergeCell ref="A2:A3"/>
    <mergeCell ref="B2:B3"/>
    <mergeCell ref="D2:M2"/>
  </mergeCells>
  <pageMargins left="0.7" right="0.7" top="0.75" bottom="0.75" header="0.3" footer="0.3"/>
  <pageSetup orientation="portrait"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tabColor theme="9"/>
  </sheetPr>
  <dimension ref="A1:O9"/>
  <sheetViews>
    <sheetView workbookViewId="0">
      <pane xSplit="3" ySplit="3" topLeftCell="D4" activePane="bottomRight" state="frozen"/>
      <selection pane="topRight" activeCell="A2" sqref="A2:A3"/>
      <selection pane="bottomLeft" activeCell="A2" sqref="A2:A3"/>
      <selection pane="bottomRight" activeCell="C31" sqref="C31"/>
    </sheetView>
  </sheetViews>
  <sheetFormatPr defaultColWidth="9.140625" defaultRowHeight="12.75" x14ac:dyDescent="0.2"/>
  <cols>
    <col min="1" max="1" width="20.85546875" style="1" bestFit="1" customWidth="1"/>
    <col min="2" max="2" width="20.85546875" style="1" customWidth="1"/>
    <col min="3" max="3" width="18.42578125" style="1" customWidth="1"/>
    <col min="4" max="4" width="35.42578125" style="1" customWidth="1"/>
    <col min="5" max="5" width="23.42578125" style="1" customWidth="1"/>
    <col min="6" max="6" width="25" style="1" customWidth="1"/>
    <col min="7" max="7" width="24.5703125" style="1" customWidth="1"/>
    <col min="8" max="8" width="42" style="1" customWidth="1"/>
    <col min="9" max="11" width="21.140625" style="1" customWidth="1"/>
    <col min="12" max="12" width="32.140625" style="1" customWidth="1"/>
    <col min="13" max="13" width="30.42578125" style="1" customWidth="1"/>
    <col min="14" max="14" width="32.85546875" style="1" customWidth="1"/>
    <col min="15" max="15" width="66.5703125" style="1" customWidth="1"/>
    <col min="16" max="16384" width="9.140625" style="1"/>
  </cols>
  <sheetData>
    <row r="1" spans="1:15" s="11" customFormat="1" ht="13.5" thickBot="1" x14ac:dyDescent="0.25">
      <c r="A1" s="12" t="s">
        <v>855</v>
      </c>
      <c r="B1" s="48"/>
      <c r="C1" s="48"/>
      <c r="D1" s="48"/>
      <c r="E1" s="48"/>
      <c r="F1" s="48"/>
      <c r="G1" s="48"/>
      <c r="H1" s="48"/>
      <c r="I1" s="48"/>
      <c r="J1" s="48"/>
      <c r="K1" s="48"/>
      <c r="L1" s="48"/>
      <c r="M1" s="48"/>
      <c r="N1" s="48"/>
      <c r="O1" s="48"/>
    </row>
    <row r="2" spans="1:15" s="11" customFormat="1" ht="41.25" customHeight="1" x14ac:dyDescent="0.2">
      <c r="A2" s="446" t="s">
        <v>17</v>
      </c>
      <c r="B2" s="448" t="s">
        <v>18</v>
      </c>
      <c r="C2" s="458" t="s">
        <v>135</v>
      </c>
      <c r="D2" s="454" t="s">
        <v>856</v>
      </c>
      <c r="E2" s="448" t="s">
        <v>857</v>
      </c>
      <c r="F2" s="448"/>
      <c r="G2" s="448"/>
      <c r="H2" s="448"/>
      <c r="I2" s="448" t="s">
        <v>858</v>
      </c>
      <c r="J2" s="448"/>
      <c r="K2" s="448"/>
      <c r="L2" s="448" t="s">
        <v>859</v>
      </c>
      <c r="M2" s="448"/>
      <c r="N2" s="448"/>
      <c r="O2" s="462" t="s">
        <v>860</v>
      </c>
    </row>
    <row r="3" spans="1:15" s="11" customFormat="1" ht="62.45" customHeight="1" thickBot="1" x14ac:dyDescent="0.25">
      <c r="A3" s="447"/>
      <c r="B3" s="449"/>
      <c r="C3" s="461"/>
      <c r="D3" s="469"/>
      <c r="E3" s="311" t="s">
        <v>861</v>
      </c>
      <c r="F3" s="311" t="s">
        <v>862</v>
      </c>
      <c r="G3" s="311" t="s">
        <v>863</v>
      </c>
      <c r="H3" s="311" t="s">
        <v>864</v>
      </c>
      <c r="I3" s="311" t="s">
        <v>865</v>
      </c>
      <c r="J3" s="311" t="s">
        <v>866</v>
      </c>
      <c r="K3" s="311" t="s">
        <v>867</v>
      </c>
      <c r="L3" s="311" t="s">
        <v>868</v>
      </c>
      <c r="M3" s="311" t="s">
        <v>869</v>
      </c>
      <c r="N3" s="311" t="s">
        <v>870</v>
      </c>
      <c r="O3" s="485"/>
    </row>
    <row r="4" spans="1:15" s="41" customFormat="1" x14ac:dyDescent="0.2">
      <c r="A4" s="47"/>
      <c r="B4" s="43" t="s">
        <v>20</v>
      </c>
      <c r="C4" s="47"/>
      <c r="D4" s="65"/>
      <c r="E4" s="65"/>
      <c r="F4" s="65"/>
      <c r="G4" s="65"/>
      <c r="H4" s="65"/>
      <c r="I4" s="65"/>
      <c r="J4" s="65"/>
      <c r="K4" s="65"/>
      <c r="L4" s="65"/>
      <c r="M4" s="65"/>
      <c r="N4" s="65"/>
      <c r="O4" s="65"/>
    </row>
    <row r="5" spans="1:15" x14ac:dyDescent="0.2">
      <c r="A5" s="18"/>
      <c r="B5" s="18"/>
      <c r="C5" s="18"/>
      <c r="D5" s="18"/>
      <c r="E5" s="18"/>
      <c r="F5" s="18"/>
      <c r="G5" s="18"/>
      <c r="H5" s="18"/>
      <c r="I5" s="18"/>
      <c r="J5" s="18"/>
      <c r="K5" s="18"/>
      <c r="L5" s="18"/>
      <c r="M5" s="18"/>
      <c r="N5" s="18"/>
      <c r="O5" s="18"/>
    </row>
    <row r="6" spans="1:15" x14ac:dyDescent="0.2">
      <c r="A6" s="18"/>
      <c r="B6" s="18"/>
      <c r="C6" s="18"/>
      <c r="D6" s="18"/>
      <c r="E6" s="18"/>
      <c r="F6" s="18"/>
      <c r="G6" s="18"/>
      <c r="H6" s="18"/>
      <c r="I6" s="18"/>
      <c r="J6" s="18"/>
      <c r="K6" s="18"/>
      <c r="L6" s="18"/>
      <c r="M6" s="18"/>
      <c r="N6" s="18"/>
      <c r="O6" s="18"/>
    </row>
    <row r="7" spans="1:15" x14ac:dyDescent="0.2">
      <c r="A7" s="18"/>
      <c r="B7" s="18"/>
      <c r="C7" s="18"/>
      <c r="D7" s="18"/>
      <c r="E7" s="18"/>
      <c r="F7" s="18"/>
      <c r="G7" s="18"/>
      <c r="H7" s="18"/>
      <c r="I7" s="18"/>
      <c r="J7" s="18"/>
      <c r="K7" s="18"/>
      <c r="L7" s="18"/>
      <c r="M7" s="18"/>
      <c r="N7" s="18"/>
      <c r="O7" s="18"/>
    </row>
    <row r="8" spans="1:15" x14ac:dyDescent="0.2">
      <c r="A8" s="18"/>
      <c r="B8" s="18"/>
      <c r="C8" s="18"/>
      <c r="D8" s="18"/>
      <c r="E8" s="18"/>
      <c r="F8" s="18"/>
      <c r="G8" s="18"/>
      <c r="H8" s="18"/>
      <c r="I8" s="18"/>
      <c r="J8" s="18"/>
      <c r="K8" s="18"/>
      <c r="L8" s="18"/>
      <c r="M8" s="18"/>
      <c r="N8" s="18"/>
      <c r="O8" s="18"/>
    </row>
    <row r="9" spans="1:15" x14ac:dyDescent="0.2">
      <c r="A9" s="18"/>
      <c r="B9" s="18"/>
      <c r="C9" s="18"/>
      <c r="D9" s="18"/>
      <c r="E9" s="18"/>
      <c r="F9" s="18"/>
      <c r="G9" s="18"/>
      <c r="H9" s="18"/>
      <c r="I9" s="18"/>
      <c r="J9" s="18"/>
      <c r="K9" s="18"/>
      <c r="L9" s="18"/>
      <c r="M9" s="18"/>
      <c r="N9" s="18"/>
      <c r="O9" s="18"/>
    </row>
  </sheetData>
  <mergeCells count="8">
    <mergeCell ref="O2:O3"/>
    <mergeCell ref="A2:A3"/>
    <mergeCell ref="C2:C3"/>
    <mergeCell ref="D2:D3"/>
    <mergeCell ref="B2:B3"/>
    <mergeCell ref="E2:H2"/>
    <mergeCell ref="I2:K2"/>
    <mergeCell ref="L2:N2"/>
  </mergeCells>
  <pageMargins left="0.7" right="0.7" top="0.75" bottom="0.75" header="0.3" footer="0.3"/>
  <pageSetup orientation="portrait"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tabColor theme="9"/>
  </sheetPr>
  <dimension ref="A1:G12"/>
  <sheetViews>
    <sheetView workbookViewId="0">
      <pane xSplit="3" ySplit="3" topLeftCell="D4" activePane="bottomRight" state="frozen"/>
      <selection pane="topRight" activeCell="A2" sqref="A2:A3"/>
      <selection pane="bottomLeft" activeCell="A2" sqref="A2:A3"/>
      <selection pane="bottomRight" activeCell="E37" sqref="E37"/>
    </sheetView>
  </sheetViews>
  <sheetFormatPr defaultColWidth="9.140625" defaultRowHeight="12.75" x14ac:dyDescent="0.2"/>
  <cols>
    <col min="1" max="1" width="20.85546875" style="1" bestFit="1" customWidth="1"/>
    <col min="2" max="2" width="20.85546875" style="1" customWidth="1"/>
    <col min="3" max="4" width="18.42578125" style="1" customWidth="1"/>
    <col min="5" max="5" width="23.42578125" style="1" customWidth="1"/>
    <col min="6" max="6" width="25" style="1" customWidth="1"/>
    <col min="7" max="7" width="88.42578125" style="1" customWidth="1"/>
    <col min="8" max="16384" width="9.140625" style="1"/>
  </cols>
  <sheetData>
    <row r="1" spans="1:7" s="11" customFormat="1" ht="13.5" thickBot="1" x14ac:dyDescent="0.25">
      <c r="A1" s="12" t="s">
        <v>871</v>
      </c>
      <c r="B1" s="48"/>
      <c r="C1" s="48"/>
      <c r="D1" s="12"/>
      <c r="E1" s="48"/>
      <c r="F1" s="48"/>
      <c r="G1" s="48"/>
    </row>
    <row r="2" spans="1:7" s="11" customFormat="1" ht="42.6" customHeight="1" x14ac:dyDescent="0.2">
      <c r="A2" s="444" t="s">
        <v>17</v>
      </c>
      <c r="B2" s="444" t="s">
        <v>18</v>
      </c>
      <c r="C2" s="496" t="s">
        <v>135</v>
      </c>
      <c r="D2" s="498" t="s">
        <v>872</v>
      </c>
      <c r="E2" s="493" t="s">
        <v>873</v>
      </c>
      <c r="F2" s="493" t="s">
        <v>874</v>
      </c>
      <c r="G2" s="493" t="s">
        <v>875</v>
      </c>
    </row>
    <row r="3" spans="1:7" s="11" customFormat="1" ht="56.1" customHeight="1" thickBot="1" x14ac:dyDescent="0.25">
      <c r="A3" s="445"/>
      <c r="B3" s="445"/>
      <c r="C3" s="497"/>
      <c r="D3" s="499"/>
      <c r="E3" s="494"/>
      <c r="F3" s="494"/>
      <c r="G3" s="495"/>
    </row>
    <row r="4" spans="1:7" s="41" customFormat="1" ht="15" x14ac:dyDescent="0.25">
      <c r="A4" s="96" t="s">
        <v>1705</v>
      </c>
      <c r="B4" s="43" t="s">
        <v>20</v>
      </c>
      <c r="C4" s="49"/>
      <c r="D4" s="317"/>
      <c r="E4" s="317"/>
      <c r="F4" s="317"/>
      <c r="G4" s="317"/>
    </row>
    <row r="6" spans="1:7" x14ac:dyDescent="0.2">
      <c r="A6" s="18"/>
      <c r="B6" s="18"/>
      <c r="C6" s="18"/>
      <c r="D6" s="18"/>
      <c r="E6" s="18"/>
      <c r="F6" s="18"/>
      <c r="G6" s="18"/>
    </row>
    <row r="7" spans="1:7" x14ac:dyDescent="0.2">
      <c r="C7" s="18"/>
      <c r="D7" s="18"/>
    </row>
    <row r="8" spans="1:7" x14ac:dyDescent="0.2">
      <c r="C8" s="18"/>
      <c r="D8" s="18"/>
    </row>
    <row r="9" spans="1:7" x14ac:dyDescent="0.2">
      <c r="C9" s="18"/>
      <c r="D9" s="18"/>
    </row>
    <row r="10" spans="1:7" x14ac:dyDescent="0.2">
      <c r="C10" s="18"/>
      <c r="D10" s="18"/>
    </row>
    <row r="11" spans="1:7" x14ac:dyDescent="0.2">
      <c r="C11" s="18"/>
      <c r="D11" s="18"/>
    </row>
    <row r="12" spans="1:7" x14ac:dyDescent="0.2">
      <c r="C12" s="18"/>
      <c r="D12" s="18"/>
    </row>
  </sheetData>
  <mergeCells count="7">
    <mergeCell ref="A2:A3"/>
    <mergeCell ref="E2:E3"/>
    <mergeCell ref="F2:F3"/>
    <mergeCell ref="G2:G3"/>
    <mergeCell ref="C2:C3"/>
    <mergeCell ref="D2:D3"/>
    <mergeCell ref="B2:B3"/>
  </mergeCells>
  <pageMargins left="0.7" right="0.7" top="0.75" bottom="0.75" header="0.3" footer="0.3"/>
  <pageSetup orientation="portrait"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tabColor theme="8"/>
  </sheetPr>
  <dimension ref="A1:H11"/>
  <sheetViews>
    <sheetView zoomScale="80" zoomScaleNormal="80" workbookViewId="0">
      <selection activeCell="D23" sqref="D23"/>
    </sheetView>
  </sheetViews>
  <sheetFormatPr defaultRowHeight="15" x14ac:dyDescent="0.25"/>
  <cols>
    <col min="1" max="1" width="17.5703125" customWidth="1"/>
    <col min="2" max="2" width="105.140625" customWidth="1"/>
    <col min="3" max="6" width="28.42578125" customWidth="1"/>
    <col min="7" max="7" width="37" customWidth="1"/>
    <col min="8" max="8" width="29.5703125" customWidth="1"/>
  </cols>
  <sheetData>
    <row r="1" spans="1:8" s="293" customFormat="1" ht="15.75" thickBot="1" x14ac:dyDescent="0.3">
      <c r="A1" s="12" t="s">
        <v>876</v>
      </c>
      <c r="C1" s="12"/>
      <c r="D1" s="12"/>
      <c r="E1" s="48"/>
      <c r="F1" s="48"/>
    </row>
    <row r="2" spans="1:8" s="293" customFormat="1" ht="132" customHeight="1" x14ac:dyDescent="0.25">
      <c r="A2" s="500" t="s">
        <v>18</v>
      </c>
      <c r="B2" s="448" t="s">
        <v>877</v>
      </c>
      <c r="C2" s="448" t="s">
        <v>878</v>
      </c>
      <c r="D2" s="448"/>
      <c r="E2" s="448"/>
      <c r="F2" s="448"/>
      <c r="G2" s="448" t="s">
        <v>879</v>
      </c>
      <c r="H2" s="462" t="s">
        <v>880</v>
      </c>
    </row>
    <row r="3" spans="1:8" s="293" customFormat="1" ht="123" customHeight="1" thickBot="1" x14ac:dyDescent="0.3">
      <c r="A3" s="501"/>
      <c r="B3" s="449"/>
      <c r="C3" s="298" t="s">
        <v>881</v>
      </c>
      <c r="D3" s="298" t="s">
        <v>882</v>
      </c>
      <c r="E3" s="298" t="s">
        <v>883</v>
      </c>
      <c r="F3" s="298" t="s">
        <v>884</v>
      </c>
      <c r="G3" s="449"/>
      <c r="H3" s="485"/>
    </row>
    <row r="4" spans="1:8" x14ac:dyDescent="0.25">
      <c r="A4" s="96" t="s">
        <v>1705</v>
      </c>
      <c r="B4" s="96" t="s">
        <v>1766</v>
      </c>
      <c r="C4" s="368">
        <v>1</v>
      </c>
      <c r="D4" s="368">
        <v>1</v>
      </c>
      <c r="E4" s="368">
        <v>1</v>
      </c>
      <c r="F4" s="368">
        <v>1</v>
      </c>
      <c r="G4" s="260" t="s">
        <v>1767</v>
      </c>
      <c r="H4" s="260" t="s">
        <v>1767</v>
      </c>
    </row>
    <row r="5" spans="1:8" x14ac:dyDescent="0.25">
      <c r="A5" s="95"/>
      <c r="B5" s="95"/>
      <c r="C5" s="95"/>
      <c r="D5" s="95"/>
      <c r="E5" s="95"/>
      <c r="F5" s="95"/>
      <c r="G5" s="110"/>
      <c r="H5" s="110"/>
    </row>
    <row r="6" spans="1:8" x14ac:dyDescent="0.25">
      <c r="A6" s="95"/>
      <c r="B6" s="95"/>
      <c r="C6" s="95"/>
      <c r="D6" s="95"/>
      <c r="E6" s="95"/>
      <c r="F6" s="95"/>
      <c r="G6" s="110"/>
      <c r="H6" s="110"/>
    </row>
    <row r="7" spans="1:8" x14ac:dyDescent="0.25">
      <c r="A7" s="95"/>
      <c r="B7" s="95"/>
      <c r="C7" s="95"/>
      <c r="D7" s="95"/>
      <c r="E7" s="95"/>
      <c r="F7" s="95"/>
      <c r="G7" s="110"/>
      <c r="H7" s="110"/>
    </row>
    <row r="8" spans="1:8" x14ac:dyDescent="0.25">
      <c r="A8" s="95"/>
      <c r="B8" s="95"/>
      <c r="C8" s="95"/>
      <c r="D8" s="95"/>
      <c r="E8" s="95"/>
      <c r="F8" s="95"/>
      <c r="G8" s="110"/>
      <c r="H8" s="110"/>
    </row>
    <row r="11" spans="1:8" ht="46.5" customHeight="1" x14ac:dyDescent="0.25">
      <c r="B11" s="89" t="s">
        <v>885</v>
      </c>
      <c r="C11" s="89"/>
    </row>
  </sheetData>
  <mergeCells count="5">
    <mergeCell ref="A2:A3"/>
    <mergeCell ref="B2:B3"/>
    <mergeCell ref="C2:F2"/>
    <mergeCell ref="G2:G3"/>
    <mergeCell ref="H2:H3"/>
  </mergeCells>
  <pageMargins left="0.7" right="0.7" top="0.75" bottom="0.75" header="0.3" footer="0.3"/>
  <pageSetup orientation="portrait" horizontalDpi="1200" verticalDpi="1200"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B40"/>
  <sheetViews>
    <sheetView zoomScale="80" zoomScaleNormal="80" workbookViewId="0">
      <selection activeCell="D26" sqref="D26"/>
    </sheetView>
  </sheetViews>
  <sheetFormatPr defaultRowHeight="15" x14ac:dyDescent="0.25"/>
  <cols>
    <col min="1" max="1" width="17.5703125" customWidth="1"/>
    <col min="2" max="2" width="98" customWidth="1"/>
  </cols>
  <sheetData>
    <row r="1" spans="1:2" ht="15.75" thickBot="1" x14ac:dyDescent="0.3">
      <c r="A1" s="2" t="s">
        <v>886</v>
      </c>
    </row>
    <row r="2" spans="1:2" s="293" customFormat="1" ht="132" customHeight="1" x14ac:dyDescent="0.25">
      <c r="A2" s="500" t="s">
        <v>18</v>
      </c>
      <c r="B2" s="462" t="s">
        <v>887</v>
      </c>
    </row>
    <row r="3" spans="1:2" s="293" customFormat="1" ht="123" customHeight="1" thickBot="1" x14ac:dyDescent="0.3">
      <c r="A3" s="501"/>
      <c r="B3" s="485"/>
    </row>
    <row r="4" spans="1:2" x14ac:dyDescent="0.25">
      <c r="A4" s="96" t="s">
        <v>1705</v>
      </c>
      <c r="B4" s="96" t="s">
        <v>1797</v>
      </c>
    </row>
    <row r="5" spans="1:2" x14ac:dyDescent="0.25">
      <c r="A5" s="95"/>
      <c r="B5" s="95" t="s">
        <v>1798</v>
      </c>
    </row>
    <row r="6" spans="1:2" x14ac:dyDescent="0.25">
      <c r="A6" s="95"/>
      <c r="B6" s="95" t="s">
        <v>1799</v>
      </c>
    </row>
    <row r="7" spans="1:2" x14ac:dyDescent="0.25">
      <c r="A7" s="95"/>
      <c r="B7" s="95" t="s">
        <v>1800</v>
      </c>
    </row>
    <row r="8" spans="1:2" x14ac:dyDescent="0.25">
      <c r="A8" s="95"/>
      <c r="B8" s="95" t="s">
        <v>1801</v>
      </c>
    </row>
    <row r="9" spans="1:2" x14ac:dyDescent="0.25">
      <c r="B9" s="95" t="s">
        <v>1802</v>
      </c>
    </row>
    <row r="10" spans="1:2" x14ac:dyDescent="0.25">
      <c r="B10" s="95" t="s">
        <v>1803</v>
      </c>
    </row>
    <row r="11" spans="1:2" x14ac:dyDescent="0.25">
      <c r="B11" s="95" t="s">
        <v>1804</v>
      </c>
    </row>
    <row r="12" spans="1:2" x14ac:dyDescent="0.25">
      <c r="B12" s="95" t="s">
        <v>1805</v>
      </c>
    </row>
    <row r="13" spans="1:2" x14ac:dyDescent="0.25">
      <c r="B13" s="95" t="s">
        <v>1806</v>
      </c>
    </row>
    <row r="14" spans="1:2" x14ac:dyDescent="0.25">
      <c r="B14" s="95" t="s">
        <v>1807</v>
      </c>
    </row>
    <row r="15" spans="1:2" x14ac:dyDescent="0.25">
      <c r="B15" s="95" t="s">
        <v>1808</v>
      </c>
    </row>
    <row r="16" spans="1:2" x14ac:dyDescent="0.25">
      <c r="B16" s="95" t="s">
        <v>1809</v>
      </c>
    </row>
    <row r="17" spans="2:2" x14ac:dyDescent="0.25">
      <c r="B17" s="95" t="s">
        <v>1810</v>
      </c>
    </row>
    <row r="18" spans="2:2" x14ac:dyDescent="0.25">
      <c r="B18" s="95" t="s">
        <v>1811</v>
      </c>
    </row>
    <row r="19" spans="2:2" x14ac:dyDescent="0.25">
      <c r="B19" s="95" t="s">
        <v>1812</v>
      </c>
    </row>
    <row r="20" spans="2:2" x14ac:dyDescent="0.25">
      <c r="B20" s="95" t="s">
        <v>1813</v>
      </c>
    </row>
    <row r="21" spans="2:2" x14ac:dyDescent="0.25">
      <c r="B21" s="95" t="s">
        <v>1814</v>
      </c>
    </row>
    <row r="22" spans="2:2" x14ac:dyDescent="0.25">
      <c r="B22" s="95" t="s">
        <v>1815</v>
      </c>
    </row>
    <row r="23" spans="2:2" x14ac:dyDescent="0.25">
      <c r="B23" s="95" t="s">
        <v>1816</v>
      </c>
    </row>
    <row r="24" spans="2:2" x14ac:dyDescent="0.25">
      <c r="B24" s="95" t="s">
        <v>1817</v>
      </c>
    </row>
    <row r="25" spans="2:2" x14ac:dyDescent="0.25">
      <c r="B25" s="95" t="s">
        <v>1818</v>
      </c>
    </row>
    <row r="26" spans="2:2" x14ac:dyDescent="0.25">
      <c r="B26" s="95" t="s">
        <v>1819</v>
      </c>
    </row>
    <row r="27" spans="2:2" x14ac:dyDescent="0.25">
      <c r="B27" s="95" t="s">
        <v>1820</v>
      </c>
    </row>
    <row r="28" spans="2:2" x14ac:dyDescent="0.25">
      <c r="B28" s="95" t="s">
        <v>1821</v>
      </c>
    </row>
    <row r="29" spans="2:2" x14ac:dyDescent="0.25">
      <c r="B29" s="95" t="s">
        <v>1822</v>
      </c>
    </row>
    <row r="30" spans="2:2" x14ac:dyDescent="0.25">
      <c r="B30" s="95" t="s">
        <v>1823</v>
      </c>
    </row>
    <row r="31" spans="2:2" x14ac:dyDescent="0.25">
      <c r="B31" s="95" t="s">
        <v>1824</v>
      </c>
    </row>
    <row r="32" spans="2:2" x14ac:dyDescent="0.25">
      <c r="B32" s="95" t="s">
        <v>1914</v>
      </c>
    </row>
    <row r="33" spans="2:2" x14ac:dyDescent="0.25">
      <c r="B33" s="95" t="s">
        <v>2053</v>
      </c>
    </row>
    <row r="34" spans="2:2" x14ac:dyDescent="0.25">
      <c r="B34" s="95"/>
    </row>
    <row r="35" spans="2:2" x14ac:dyDescent="0.25">
      <c r="B35" s="95"/>
    </row>
    <row r="36" spans="2:2" x14ac:dyDescent="0.25">
      <c r="B36" s="95"/>
    </row>
    <row r="37" spans="2:2" x14ac:dyDescent="0.25">
      <c r="B37" s="95"/>
    </row>
    <row r="38" spans="2:2" x14ac:dyDescent="0.25">
      <c r="B38" s="95"/>
    </row>
    <row r="39" spans="2:2" x14ac:dyDescent="0.25">
      <c r="B39" s="95"/>
    </row>
    <row r="40" spans="2:2" x14ac:dyDescent="0.25">
      <c r="B40" s="95"/>
    </row>
  </sheetData>
  <mergeCells count="2">
    <mergeCell ref="B2:B3"/>
    <mergeCell ref="A2:A3"/>
  </mergeCells>
  <pageMargins left="0.7" right="0.7" top="0.75" bottom="0.75" header="0.3" footer="0.3"/>
  <pageSetup orientation="portrait" horizontalDpi="1200" verticalDpi="120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tabColor theme="8"/>
    <pageSetUpPr fitToPage="1"/>
  </sheetPr>
  <dimension ref="A1:K42"/>
  <sheetViews>
    <sheetView zoomScale="85" zoomScaleNormal="85" workbookViewId="0">
      <selection activeCell="H33" sqref="H33"/>
    </sheetView>
  </sheetViews>
  <sheetFormatPr defaultRowHeight="15" x14ac:dyDescent="0.25"/>
  <cols>
    <col min="1" max="1" width="25.5703125" customWidth="1"/>
    <col min="2" max="2" width="32.42578125" customWidth="1"/>
    <col min="3" max="3" width="33.42578125" customWidth="1"/>
    <col min="4" max="4" width="30" customWidth="1"/>
    <col min="5" max="5" width="24.42578125" customWidth="1"/>
    <col min="6" max="8" width="22" customWidth="1"/>
    <col min="9" max="9" width="23.5703125" customWidth="1"/>
    <col min="10" max="10" width="33.42578125" customWidth="1"/>
    <col min="11" max="11" width="15.85546875" customWidth="1"/>
  </cols>
  <sheetData>
    <row r="1" spans="1:11" ht="15.75" customHeight="1" thickBot="1" x14ac:dyDescent="0.3">
      <c r="A1" s="2" t="s">
        <v>888</v>
      </c>
      <c r="C1" s="2"/>
      <c r="D1" s="18"/>
      <c r="E1" s="18"/>
    </row>
    <row r="2" spans="1:11" ht="157.5" customHeight="1" x14ac:dyDescent="0.25">
      <c r="A2" s="500" t="s">
        <v>18</v>
      </c>
      <c r="B2" s="448" t="s">
        <v>889</v>
      </c>
      <c r="C2" s="448"/>
      <c r="D2" s="448"/>
      <c r="E2" s="448"/>
      <c r="F2" s="448"/>
      <c r="G2" s="448"/>
      <c r="H2" s="448"/>
      <c r="I2" s="448"/>
      <c r="J2" s="448"/>
      <c r="K2" s="462"/>
    </row>
    <row r="3" spans="1:11" ht="72.75" customHeight="1" thickBot="1" x14ac:dyDescent="0.3">
      <c r="A3" s="501"/>
      <c r="B3" s="300" t="s">
        <v>890</v>
      </c>
      <c r="C3" s="300" t="s">
        <v>891</v>
      </c>
      <c r="D3" s="300" t="s">
        <v>892</v>
      </c>
      <c r="E3" s="300" t="s">
        <v>893</v>
      </c>
      <c r="F3" s="300" t="s">
        <v>894</v>
      </c>
      <c r="G3" s="300" t="s">
        <v>895</v>
      </c>
      <c r="H3" s="300" t="s">
        <v>896</v>
      </c>
      <c r="I3" s="300" t="s">
        <v>311</v>
      </c>
      <c r="J3" s="300" t="s">
        <v>897</v>
      </c>
      <c r="K3" s="301" t="s">
        <v>898</v>
      </c>
    </row>
    <row r="4" spans="1:11" ht="30" x14ac:dyDescent="0.25">
      <c r="A4" s="96" t="s">
        <v>1705</v>
      </c>
      <c r="B4" s="252">
        <v>3</v>
      </c>
      <c r="C4" s="252" t="s">
        <v>899</v>
      </c>
      <c r="D4" s="252" t="s">
        <v>900</v>
      </c>
      <c r="E4" s="252" t="s">
        <v>901</v>
      </c>
      <c r="F4" s="252" t="s">
        <v>902</v>
      </c>
      <c r="G4" s="252" t="s">
        <v>903</v>
      </c>
      <c r="H4" s="252" t="s">
        <v>1932</v>
      </c>
      <c r="I4" s="382">
        <v>30300325</v>
      </c>
      <c r="J4" s="252" t="s">
        <v>904</v>
      </c>
      <c r="K4" s="252" t="s">
        <v>905</v>
      </c>
    </row>
    <row r="5" spans="1:11" ht="120" x14ac:dyDescent="0.25">
      <c r="A5" s="96" t="s">
        <v>1705</v>
      </c>
      <c r="B5" s="252">
        <v>5</v>
      </c>
      <c r="C5" s="252" t="s">
        <v>899</v>
      </c>
      <c r="D5" s="252" t="s">
        <v>1825</v>
      </c>
      <c r="E5" s="252" t="s">
        <v>1920</v>
      </c>
      <c r="F5" s="252" t="s">
        <v>1846</v>
      </c>
      <c r="G5" s="252" t="s">
        <v>1884</v>
      </c>
      <c r="H5" s="252" t="s">
        <v>1932</v>
      </c>
      <c r="I5" s="384">
        <v>30300331</v>
      </c>
      <c r="J5" s="252" t="s">
        <v>1847</v>
      </c>
      <c r="K5" s="252" t="s">
        <v>1848</v>
      </c>
    </row>
    <row r="6" spans="1:11" ht="42.75" customHeight="1" x14ac:dyDescent="0.25">
      <c r="A6" s="96" t="s">
        <v>1705</v>
      </c>
      <c r="B6" s="252">
        <v>1</v>
      </c>
      <c r="C6" s="252" t="s">
        <v>899</v>
      </c>
      <c r="D6" s="252" t="s">
        <v>1826</v>
      </c>
      <c r="E6" s="382" t="s">
        <v>2255</v>
      </c>
      <c r="F6" s="252" t="s">
        <v>1846</v>
      </c>
      <c r="G6" s="382" t="s">
        <v>1923</v>
      </c>
      <c r="H6" s="252" t="s">
        <v>1932</v>
      </c>
      <c r="I6" s="382">
        <v>30300325</v>
      </c>
      <c r="J6" s="252" t="s">
        <v>1860</v>
      </c>
      <c r="K6" s="252" t="s">
        <v>1861</v>
      </c>
    </row>
    <row r="7" spans="1:11" ht="30" x14ac:dyDescent="0.25">
      <c r="A7" s="96" t="s">
        <v>1705</v>
      </c>
      <c r="B7" s="252">
        <v>2</v>
      </c>
      <c r="C7" s="252" t="s">
        <v>899</v>
      </c>
      <c r="D7" s="252" t="s">
        <v>2256</v>
      </c>
      <c r="E7" s="383" t="s">
        <v>1903</v>
      </c>
      <c r="F7" s="252" t="s">
        <v>1846</v>
      </c>
      <c r="G7" s="382" t="s">
        <v>1952</v>
      </c>
      <c r="H7" s="252" t="s">
        <v>1932</v>
      </c>
      <c r="I7" s="384">
        <v>30300332</v>
      </c>
      <c r="J7" s="252" t="s">
        <v>1924</v>
      </c>
      <c r="K7" s="252" t="s">
        <v>2252</v>
      </c>
    </row>
    <row r="8" spans="1:11" ht="75" x14ac:dyDescent="0.25">
      <c r="A8" s="96" t="s">
        <v>1705</v>
      </c>
      <c r="B8" s="252">
        <v>3</v>
      </c>
      <c r="C8" s="252" t="s">
        <v>899</v>
      </c>
      <c r="D8" s="252" t="s">
        <v>1865</v>
      </c>
      <c r="E8" s="382" t="s">
        <v>1917</v>
      </c>
      <c r="F8" s="252" t="s">
        <v>1846</v>
      </c>
      <c r="G8" s="382" t="s">
        <v>1948</v>
      </c>
      <c r="H8" s="252" t="s">
        <v>1932</v>
      </c>
      <c r="I8" s="384">
        <v>30300332</v>
      </c>
      <c r="J8" s="252" t="s">
        <v>1864</v>
      </c>
      <c r="K8" s="252" t="s">
        <v>1828</v>
      </c>
    </row>
    <row r="9" spans="1:11" ht="45" x14ac:dyDescent="0.25">
      <c r="A9" s="96" t="s">
        <v>1705</v>
      </c>
      <c r="B9" s="252">
        <v>6</v>
      </c>
      <c r="C9" s="252" t="s">
        <v>899</v>
      </c>
      <c r="D9" s="252" t="s">
        <v>1827</v>
      </c>
      <c r="E9" s="252" t="s">
        <v>1897</v>
      </c>
      <c r="F9" s="252" t="s">
        <v>1846</v>
      </c>
      <c r="G9" s="382" t="s">
        <v>1921</v>
      </c>
      <c r="H9" s="382" t="s">
        <v>1922</v>
      </c>
      <c r="I9" s="382">
        <v>30300325</v>
      </c>
      <c r="J9" s="252" t="s">
        <v>2257</v>
      </c>
      <c r="K9" s="252" t="s">
        <v>1828</v>
      </c>
    </row>
    <row r="10" spans="1:11" ht="30" x14ac:dyDescent="0.25">
      <c r="A10" s="96" t="s">
        <v>1705</v>
      </c>
      <c r="B10" s="252">
        <v>7</v>
      </c>
      <c r="C10" s="252" t="s">
        <v>899</v>
      </c>
      <c r="D10" s="252" t="s">
        <v>1828</v>
      </c>
      <c r="E10" s="252" t="s">
        <v>1828</v>
      </c>
      <c r="F10" s="252" t="s">
        <v>1873</v>
      </c>
      <c r="G10" s="252" t="s">
        <v>1874</v>
      </c>
      <c r="H10" s="252" t="s">
        <v>1932</v>
      </c>
      <c r="I10" s="384">
        <v>30300336</v>
      </c>
      <c r="J10" s="252" t="s">
        <v>1862</v>
      </c>
      <c r="K10" s="252" t="s">
        <v>1863</v>
      </c>
    </row>
    <row r="11" spans="1:11" ht="45" x14ac:dyDescent="0.25">
      <c r="A11" s="96" t="s">
        <v>1705</v>
      </c>
      <c r="B11" s="252">
        <v>8</v>
      </c>
      <c r="C11" s="252" t="s">
        <v>899</v>
      </c>
      <c r="D11" s="252" t="s">
        <v>1828</v>
      </c>
      <c r="E11" s="252" t="s">
        <v>1951</v>
      </c>
      <c r="F11" s="382" t="s">
        <v>1846</v>
      </c>
      <c r="G11" s="382" t="s">
        <v>1948</v>
      </c>
      <c r="H11" s="252" t="s">
        <v>1932</v>
      </c>
      <c r="I11" s="383">
        <v>30300336</v>
      </c>
      <c r="J11" s="252" t="s">
        <v>1928</v>
      </c>
      <c r="K11" s="252" t="s">
        <v>1930</v>
      </c>
    </row>
    <row r="12" spans="1:11" ht="60" x14ac:dyDescent="0.25">
      <c r="A12" s="96" t="s">
        <v>1705</v>
      </c>
      <c r="B12" s="252">
        <v>9</v>
      </c>
      <c r="C12" s="252" t="s">
        <v>899</v>
      </c>
      <c r="D12" s="252" t="s">
        <v>1829</v>
      </c>
      <c r="E12" s="252" t="s">
        <v>1929</v>
      </c>
      <c r="F12" s="382" t="s">
        <v>1846</v>
      </c>
      <c r="G12" s="252" t="s">
        <v>1884</v>
      </c>
      <c r="H12" s="252" t="s">
        <v>1932</v>
      </c>
      <c r="I12" s="382">
        <v>30300325</v>
      </c>
      <c r="J12" s="252" t="s">
        <v>1927</v>
      </c>
      <c r="K12" s="252" t="s">
        <v>1925</v>
      </c>
    </row>
    <row r="13" spans="1:11" ht="60" x14ac:dyDescent="0.25">
      <c r="A13" s="96" t="s">
        <v>1705</v>
      </c>
      <c r="B13" s="252">
        <v>10</v>
      </c>
      <c r="C13" s="252" t="s">
        <v>899</v>
      </c>
      <c r="D13" s="252" t="s">
        <v>1830</v>
      </c>
      <c r="E13" s="252" t="s">
        <v>1947</v>
      </c>
      <c r="F13" s="252" t="s">
        <v>1866</v>
      </c>
      <c r="G13" s="252" t="s">
        <v>1867</v>
      </c>
      <c r="H13" s="252" t="s">
        <v>1949</v>
      </c>
      <c r="I13" s="382">
        <v>30300325</v>
      </c>
      <c r="J13" s="252" t="s">
        <v>1950</v>
      </c>
      <c r="K13" s="252" t="s">
        <v>1925</v>
      </c>
    </row>
    <row r="14" spans="1:11" ht="180" x14ac:dyDescent="0.25">
      <c r="A14" s="96" t="s">
        <v>1705</v>
      </c>
      <c r="B14" s="252">
        <v>11</v>
      </c>
      <c r="C14" s="252" t="s">
        <v>1849</v>
      </c>
      <c r="D14" s="252" t="s">
        <v>1831</v>
      </c>
      <c r="E14" s="252" t="s">
        <v>2258</v>
      </c>
      <c r="F14" s="252" t="s">
        <v>1846</v>
      </c>
      <c r="G14" s="252" t="s">
        <v>1889</v>
      </c>
      <c r="H14" s="252" t="s">
        <v>1932</v>
      </c>
      <c r="I14" s="382">
        <v>30300325</v>
      </c>
      <c r="J14" s="252" t="s">
        <v>1890</v>
      </c>
      <c r="K14" s="252" t="s">
        <v>1891</v>
      </c>
    </row>
    <row r="15" spans="1:11" ht="60" x14ac:dyDescent="0.25">
      <c r="A15" s="96" t="s">
        <v>1705</v>
      </c>
      <c r="B15" s="252">
        <v>12</v>
      </c>
      <c r="C15" s="252" t="s">
        <v>1845</v>
      </c>
      <c r="D15" s="252" t="s">
        <v>1832</v>
      </c>
      <c r="E15" s="252" t="s">
        <v>1888</v>
      </c>
      <c r="F15" s="252" t="s">
        <v>1846</v>
      </c>
      <c r="G15" s="252" t="s">
        <v>1879</v>
      </c>
      <c r="H15" s="252" t="s">
        <v>1933</v>
      </c>
      <c r="I15" s="384">
        <v>30300352</v>
      </c>
      <c r="J15" s="252" t="s">
        <v>1886</v>
      </c>
      <c r="K15" s="252" t="s">
        <v>1887</v>
      </c>
    </row>
    <row r="16" spans="1:11" ht="41.25" customHeight="1" x14ac:dyDescent="0.25">
      <c r="A16" s="96" t="s">
        <v>1705</v>
      </c>
      <c r="B16" s="252">
        <v>13</v>
      </c>
      <c r="C16" s="252" t="s">
        <v>1844</v>
      </c>
      <c r="D16" s="252" t="s">
        <v>1833</v>
      </c>
      <c r="E16" s="252" t="s">
        <v>1868</v>
      </c>
      <c r="F16" s="252" t="s">
        <v>1846</v>
      </c>
      <c r="G16" s="252" t="s">
        <v>1884</v>
      </c>
      <c r="H16" s="252" t="s">
        <v>1934</v>
      </c>
      <c r="I16" s="382">
        <v>30300325</v>
      </c>
      <c r="J16" s="252" t="s">
        <v>1832</v>
      </c>
      <c r="K16" s="252" t="s">
        <v>1836</v>
      </c>
    </row>
    <row r="17" spans="1:11" ht="60" x14ac:dyDescent="0.25">
      <c r="A17" s="96" t="s">
        <v>1705</v>
      </c>
      <c r="B17" s="252">
        <v>14</v>
      </c>
      <c r="C17" s="252" t="s">
        <v>1844</v>
      </c>
      <c r="D17" s="252" t="s">
        <v>1834</v>
      </c>
      <c r="E17" s="252" t="s">
        <v>1870</v>
      </c>
      <c r="F17" s="252" t="s">
        <v>1846</v>
      </c>
      <c r="G17" s="252" t="s">
        <v>1884</v>
      </c>
      <c r="H17" s="252" t="s">
        <v>1935</v>
      </c>
      <c r="I17" s="382">
        <v>30300341</v>
      </c>
      <c r="J17" s="252" t="s">
        <v>1926</v>
      </c>
      <c r="K17" s="252" t="s">
        <v>1833</v>
      </c>
    </row>
    <row r="18" spans="1:11" ht="60" x14ac:dyDescent="0.25">
      <c r="A18" s="96" t="s">
        <v>1705</v>
      </c>
      <c r="B18" s="252">
        <v>15</v>
      </c>
      <c r="C18" s="252" t="s">
        <v>1844</v>
      </c>
      <c r="D18" s="252" t="s">
        <v>1835</v>
      </c>
      <c r="E18" s="252" t="s">
        <v>1853</v>
      </c>
      <c r="F18" s="252" t="s">
        <v>1846</v>
      </c>
      <c r="G18" s="252" t="s">
        <v>1879</v>
      </c>
      <c r="H18" s="252" t="s">
        <v>1936</v>
      </c>
      <c r="I18" s="384">
        <v>30300343</v>
      </c>
      <c r="J18" s="252" t="s">
        <v>1878</v>
      </c>
      <c r="K18" s="252" t="s">
        <v>1838</v>
      </c>
    </row>
    <row r="19" spans="1:11" ht="180" x14ac:dyDescent="0.25">
      <c r="A19" s="96" t="s">
        <v>1705</v>
      </c>
      <c r="B19" s="252">
        <v>16</v>
      </c>
      <c r="C19" s="252" t="s">
        <v>1844</v>
      </c>
      <c r="D19" s="252" t="s">
        <v>1836</v>
      </c>
      <c r="E19" s="252" t="s">
        <v>2259</v>
      </c>
      <c r="F19" s="252" t="s">
        <v>1846</v>
      </c>
      <c r="G19" s="252" t="s">
        <v>1879</v>
      </c>
      <c r="H19" s="252" t="s">
        <v>1932</v>
      </c>
      <c r="I19" s="382">
        <v>30300342</v>
      </c>
      <c r="J19" s="252" t="s">
        <v>1881</v>
      </c>
      <c r="K19" s="252" t="s">
        <v>1880</v>
      </c>
    </row>
    <row r="20" spans="1:11" ht="60" x14ac:dyDescent="0.25">
      <c r="A20" s="96" t="s">
        <v>1705</v>
      </c>
      <c r="B20" s="252">
        <v>17</v>
      </c>
      <c r="C20" s="252" t="s">
        <v>1844</v>
      </c>
      <c r="D20" s="252" t="s">
        <v>1837</v>
      </c>
      <c r="E20" s="252" t="s">
        <v>2260</v>
      </c>
      <c r="F20" s="252" t="s">
        <v>1912</v>
      </c>
      <c r="G20" s="252" t="s">
        <v>1879</v>
      </c>
      <c r="H20" s="252" t="s">
        <v>1932</v>
      </c>
      <c r="I20" s="382">
        <v>30300325</v>
      </c>
      <c r="J20" s="252" t="s">
        <v>1898</v>
      </c>
      <c r="K20" s="252" t="s">
        <v>2261</v>
      </c>
    </row>
    <row r="21" spans="1:11" ht="75" x14ac:dyDescent="0.25">
      <c r="A21" s="96" t="s">
        <v>1705</v>
      </c>
      <c r="B21" s="252">
        <v>18</v>
      </c>
      <c r="C21" s="252" t="s">
        <v>1844</v>
      </c>
      <c r="D21" s="252" t="s">
        <v>1838</v>
      </c>
      <c r="E21" s="252" t="s">
        <v>1855</v>
      </c>
      <c r="F21" s="252" t="s">
        <v>1846</v>
      </c>
      <c r="G21" s="252" t="s">
        <v>1884</v>
      </c>
      <c r="H21" s="252" t="s">
        <v>1932</v>
      </c>
      <c r="I21" s="382">
        <v>30300325</v>
      </c>
      <c r="J21" s="252" t="s">
        <v>1835</v>
      </c>
      <c r="K21" s="252" t="s">
        <v>1871</v>
      </c>
    </row>
    <row r="22" spans="1:11" ht="75" x14ac:dyDescent="0.25">
      <c r="A22" s="96" t="s">
        <v>1705</v>
      </c>
      <c r="B22" s="252">
        <v>19</v>
      </c>
      <c r="C22" s="252" t="s">
        <v>1844</v>
      </c>
      <c r="D22" s="252" t="s">
        <v>2262</v>
      </c>
      <c r="E22" s="252" t="s">
        <v>1869</v>
      </c>
      <c r="F22" s="252" t="s">
        <v>1846</v>
      </c>
      <c r="G22" s="252" t="s">
        <v>1879</v>
      </c>
      <c r="H22" s="252" t="s">
        <v>1937</v>
      </c>
      <c r="I22" s="382">
        <v>30300325</v>
      </c>
      <c r="J22" s="252" t="s">
        <v>1872</v>
      </c>
      <c r="K22" s="252" t="s">
        <v>2249</v>
      </c>
    </row>
    <row r="23" spans="1:11" ht="75" x14ac:dyDescent="0.25">
      <c r="A23" s="96" t="s">
        <v>1705</v>
      </c>
      <c r="B23" s="252">
        <v>20</v>
      </c>
      <c r="C23" s="252" t="s">
        <v>1844</v>
      </c>
      <c r="D23" s="252" t="s">
        <v>1839</v>
      </c>
      <c r="E23" s="252" t="s">
        <v>1854</v>
      </c>
      <c r="F23" s="252" t="s">
        <v>1846</v>
      </c>
      <c r="G23" s="252" t="s">
        <v>1879</v>
      </c>
      <c r="H23" s="252" t="s">
        <v>1932</v>
      </c>
      <c r="I23" s="384">
        <v>30300331</v>
      </c>
      <c r="J23" s="252" t="s">
        <v>1754</v>
      </c>
      <c r="K23" s="252" t="s">
        <v>1885</v>
      </c>
    </row>
    <row r="24" spans="1:11" ht="30" x14ac:dyDescent="0.25">
      <c r="A24" s="96" t="s">
        <v>1705</v>
      </c>
      <c r="B24" s="252">
        <v>21</v>
      </c>
      <c r="C24" s="252" t="s">
        <v>1844</v>
      </c>
      <c r="D24" s="252" t="s">
        <v>1938</v>
      </c>
      <c r="E24" s="252"/>
      <c r="F24" s="252" t="s">
        <v>1846</v>
      </c>
      <c r="G24" s="252" t="s">
        <v>1879</v>
      </c>
      <c r="H24" s="385" t="s">
        <v>1939</v>
      </c>
      <c r="I24" s="382">
        <v>30300325</v>
      </c>
      <c r="J24" s="252" t="s">
        <v>1858</v>
      </c>
      <c r="K24" s="252" t="s">
        <v>1859</v>
      </c>
    </row>
    <row r="25" spans="1:11" x14ac:dyDescent="0.25">
      <c r="A25" s="96" t="s">
        <v>1705</v>
      </c>
      <c r="B25" s="252">
        <v>22</v>
      </c>
      <c r="C25" s="252" t="s">
        <v>1844</v>
      </c>
      <c r="D25" s="252" t="s">
        <v>2263</v>
      </c>
      <c r="E25" s="252" t="s">
        <v>1856</v>
      </c>
      <c r="F25" s="252" t="s">
        <v>1846</v>
      </c>
      <c r="G25" s="252" t="s">
        <v>1883</v>
      </c>
      <c r="H25" s="252" t="s">
        <v>1932</v>
      </c>
      <c r="I25" s="382">
        <v>30300325</v>
      </c>
      <c r="J25" s="252" t="s">
        <v>1858</v>
      </c>
      <c r="K25" s="252"/>
    </row>
    <row r="26" spans="1:11" ht="30" x14ac:dyDescent="0.25">
      <c r="A26" s="96" t="s">
        <v>1705</v>
      </c>
      <c r="B26" s="252">
        <v>23</v>
      </c>
      <c r="C26" s="252" t="s">
        <v>1845</v>
      </c>
      <c r="D26" s="252" t="s">
        <v>1840</v>
      </c>
      <c r="E26" s="252" t="s">
        <v>1882</v>
      </c>
      <c r="F26" s="252" t="s">
        <v>1846</v>
      </c>
      <c r="G26" s="252" t="s">
        <v>1883</v>
      </c>
      <c r="H26" s="252" t="s">
        <v>1918</v>
      </c>
      <c r="I26" s="382">
        <v>30300325</v>
      </c>
      <c r="J26" s="252" t="s">
        <v>1754</v>
      </c>
      <c r="K26" s="252" t="s">
        <v>1842</v>
      </c>
    </row>
    <row r="27" spans="1:11" ht="28.5" customHeight="1" x14ac:dyDescent="0.25">
      <c r="A27" s="96" t="s">
        <v>1705</v>
      </c>
      <c r="B27" s="252">
        <v>24</v>
      </c>
      <c r="C27" s="252" t="s">
        <v>1844</v>
      </c>
      <c r="D27" s="252" t="s">
        <v>1841</v>
      </c>
      <c r="E27" s="252" t="s">
        <v>2264</v>
      </c>
      <c r="F27" s="252" t="s">
        <v>1911</v>
      </c>
      <c r="G27" s="252" t="s">
        <v>1883</v>
      </c>
      <c r="H27" s="252" t="s">
        <v>1937</v>
      </c>
      <c r="I27" s="382">
        <v>30300325</v>
      </c>
      <c r="J27" s="252" t="s">
        <v>1857</v>
      </c>
      <c r="K27" s="252" t="s">
        <v>1843</v>
      </c>
    </row>
    <row r="28" spans="1:11" ht="30" customHeight="1" x14ac:dyDescent="0.25">
      <c r="A28" s="96" t="s">
        <v>1705</v>
      </c>
      <c r="B28" s="252">
        <v>25</v>
      </c>
      <c r="C28" s="252" t="s">
        <v>1845</v>
      </c>
      <c r="D28" s="252" t="s">
        <v>1842</v>
      </c>
      <c r="E28" s="252" t="s">
        <v>1904</v>
      </c>
      <c r="F28" s="252"/>
      <c r="G28" s="252" t="s">
        <v>1875</v>
      </c>
      <c r="H28" s="252" t="s">
        <v>1918</v>
      </c>
      <c r="I28" s="382">
        <v>30300325</v>
      </c>
      <c r="J28" s="252" t="s">
        <v>511</v>
      </c>
      <c r="K28" s="252" t="s">
        <v>1850</v>
      </c>
    </row>
    <row r="29" spans="1:11" ht="55.5" customHeight="1" x14ac:dyDescent="0.25">
      <c r="A29" s="96" t="s">
        <v>1705</v>
      </c>
      <c r="B29" s="252">
        <v>26</v>
      </c>
      <c r="C29" s="252" t="s">
        <v>1844</v>
      </c>
      <c r="D29" s="252" t="s">
        <v>1843</v>
      </c>
      <c r="E29" s="252" t="s">
        <v>1876</v>
      </c>
      <c r="F29" s="252" t="s">
        <v>1913</v>
      </c>
      <c r="G29" s="252" t="s">
        <v>1877</v>
      </c>
      <c r="H29" s="252" t="s">
        <v>1937</v>
      </c>
      <c r="I29" s="382">
        <v>30300325</v>
      </c>
      <c r="J29" s="252" t="s">
        <v>1851</v>
      </c>
      <c r="K29" s="252" t="s">
        <v>1852</v>
      </c>
    </row>
    <row r="30" spans="1:11" ht="95.25" customHeight="1" x14ac:dyDescent="0.25">
      <c r="A30" s="96" t="s">
        <v>1705</v>
      </c>
      <c r="B30" s="252">
        <v>4</v>
      </c>
      <c r="C30" s="252" t="s">
        <v>899</v>
      </c>
      <c r="D30" s="252" t="s">
        <v>1892</v>
      </c>
      <c r="E30" s="252" t="s">
        <v>1896</v>
      </c>
      <c r="F30" s="252" t="s">
        <v>1846</v>
      </c>
      <c r="G30" s="252" t="s">
        <v>1879</v>
      </c>
      <c r="H30" s="252" t="s">
        <v>1932</v>
      </c>
      <c r="I30" s="384">
        <v>30300331</v>
      </c>
      <c r="J30" s="252" t="s">
        <v>2265</v>
      </c>
      <c r="K30" s="252" t="s">
        <v>2266</v>
      </c>
    </row>
    <row r="31" spans="1:11" ht="45.75" customHeight="1" x14ac:dyDescent="0.25">
      <c r="A31" s="96" t="s">
        <v>1705</v>
      </c>
      <c r="B31" s="252">
        <v>28</v>
      </c>
      <c r="C31" s="252" t="s">
        <v>899</v>
      </c>
      <c r="D31" s="252" t="s">
        <v>1893</v>
      </c>
      <c r="E31" s="382" t="s">
        <v>1899</v>
      </c>
      <c r="F31" s="382" t="s">
        <v>1846</v>
      </c>
      <c r="G31" s="382" t="s">
        <v>1900</v>
      </c>
      <c r="H31" s="382" t="s">
        <v>2028</v>
      </c>
      <c r="I31" s="384">
        <v>30300321</v>
      </c>
      <c r="J31" s="382" t="s">
        <v>1902</v>
      </c>
      <c r="K31" s="382" t="s">
        <v>1901</v>
      </c>
    </row>
    <row r="32" spans="1:11" ht="48" customHeight="1" x14ac:dyDescent="0.25">
      <c r="A32" s="96" t="s">
        <v>1705</v>
      </c>
      <c r="B32" s="252">
        <v>27</v>
      </c>
      <c r="C32" s="252" t="s">
        <v>1895</v>
      </c>
      <c r="D32" s="252" t="s">
        <v>1894</v>
      </c>
      <c r="E32" s="384" t="s">
        <v>2250</v>
      </c>
      <c r="F32" s="384" t="s">
        <v>1846</v>
      </c>
      <c r="G32" s="384"/>
      <c r="H32" s="252" t="s">
        <v>1932</v>
      </c>
      <c r="I32" s="382">
        <v>30300325</v>
      </c>
      <c r="J32" s="382" t="s">
        <v>2251</v>
      </c>
      <c r="K32" s="382" t="s">
        <v>2252</v>
      </c>
    </row>
    <row r="33" spans="1:11" ht="156" customHeight="1" x14ac:dyDescent="0.25">
      <c r="A33" s="96" t="s">
        <v>1705</v>
      </c>
      <c r="B33" s="252">
        <v>29</v>
      </c>
      <c r="C33" s="252" t="s">
        <v>1931</v>
      </c>
      <c r="D33" s="252" t="s">
        <v>1905</v>
      </c>
      <c r="E33" s="252" t="s">
        <v>2253</v>
      </c>
      <c r="F33" s="252" t="s">
        <v>1906</v>
      </c>
      <c r="G33" s="252" t="s">
        <v>1907</v>
      </c>
      <c r="H33" s="252" t="s">
        <v>1908</v>
      </c>
      <c r="I33" s="382">
        <v>30300325</v>
      </c>
      <c r="J33" s="252" t="s">
        <v>1909</v>
      </c>
      <c r="K33" s="252" t="s">
        <v>1910</v>
      </c>
    </row>
    <row r="34" spans="1:11" ht="79.5" customHeight="1" x14ac:dyDescent="0.25">
      <c r="A34" s="96" t="s">
        <v>1705</v>
      </c>
      <c r="B34" s="252">
        <v>30</v>
      </c>
      <c r="C34" s="252" t="s">
        <v>899</v>
      </c>
      <c r="D34" s="252" t="s">
        <v>1940</v>
      </c>
      <c r="E34" s="252" t="s">
        <v>2254</v>
      </c>
      <c r="F34" s="252" t="s">
        <v>1846</v>
      </c>
      <c r="G34" s="252" t="s">
        <v>1883</v>
      </c>
      <c r="H34" s="252" t="s">
        <v>1932</v>
      </c>
      <c r="I34" s="382">
        <v>30300325</v>
      </c>
      <c r="J34" s="252" t="s">
        <v>1941</v>
      </c>
      <c r="K34" s="252" t="s">
        <v>1942</v>
      </c>
    </row>
    <row r="35" spans="1:11" ht="18.75" customHeight="1" x14ac:dyDescent="0.25">
      <c r="A35" s="95"/>
      <c r="B35" s="252"/>
      <c r="C35" s="252"/>
      <c r="D35" s="252"/>
      <c r="E35" s="252"/>
      <c r="F35" s="252"/>
      <c r="G35" s="252"/>
      <c r="H35" s="252"/>
      <c r="I35" s="252"/>
      <c r="J35" s="252"/>
      <c r="K35" s="252"/>
    </row>
    <row r="36" spans="1:11" ht="18.75" customHeight="1" x14ac:dyDescent="0.25">
      <c r="A36" s="95"/>
      <c r="B36" s="252"/>
      <c r="C36" s="252"/>
      <c r="D36" s="252"/>
      <c r="E36" s="252"/>
      <c r="F36" s="252"/>
      <c r="G36" s="252"/>
      <c r="H36" s="252"/>
      <c r="I36" s="252"/>
      <c r="J36" s="252"/>
      <c r="K36" s="252"/>
    </row>
    <row r="37" spans="1:11" ht="18.75" customHeight="1" x14ac:dyDescent="0.25">
      <c r="A37" s="95"/>
    </row>
    <row r="38" spans="1:11" ht="18.75" customHeight="1" x14ac:dyDescent="0.25">
      <c r="A38" s="95"/>
      <c r="B38" s="502" t="s">
        <v>906</v>
      </c>
      <c r="C38" s="503"/>
    </row>
    <row r="39" spans="1:11" ht="18.75" customHeight="1" x14ac:dyDescent="0.25"/>
    <row r="42" spans="1:11" ht="33.75" customHeight="1" x14ac:dyDescent="0.25"/>
  </sheetData>
  <mergeCells count="3">
    <mergeCell ref="A2:A3"/>
    <mergeCell ref="B2:K2"/>
    <mergeCell ref="B38:C38"/>
  </mergeCells>
  <pageMargins left="0.25" right="0.25" top="0.75" bottom="0.75" header="0.3" footer="0.3"/>
  <pageSetup scale="47" fitToHeight="0" orientation="landscape" verticalDpi="1200"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X13"/>
  <sheetViews>
    <sheetView zoomScale="85" zoomScaleNormal="85" workbookViewId="0">
      <selection activeCell="C11" sqref="C11"/>
    </sheetView>
  </sheetViews>
  <sheetFormatPr defaultRowHeight="15" x14ac:dyDescent="0.25"/>
  <cols>
    <col min="1" max="1" width="23.85546875" customWidth="1"/>
    <col min="2" max="2" width="32.42578125" customWidth="1"/>
    <col min="3" max="3" width="41.140625" customWidth="1"/>
    <col min="4" max="4" width="43.7109375" customWidth="1"/>
    <col min="5" max="5" width="70.28515625" customWidth="1"/>
    <col min="6" max="6" width="37.42578125" customWidth="1"/>
    <col min="7" max="8" width="22" customWidth="1"/>
    <col min="9" max="9" width="23.5703125" customWidth="1"/>
    <col min="10" max="10" width="33.42578125" customWidth="1"/>
    <col min="11" max="11" width="18.5703125" customWidth="1"/>
    <col min="12" max="12" width="13.42578125" customWidth="1"/>
    <col min="13" max="13" width="23.85546875" customWidth="1"/>
    <col min="14" max="14" width="33.42578125" customWidth="1"/>
    <col min="15" max="15" width="15.5703125" customWidth="1"/>
    <col min="16" max="16" width="27.28515625" customWidth="1"/>
    <col min="17" max="17" width="15.5703125" customWidth="1"/>
    <col min="18" max="18" width="31.7109375" customWidth="1"/>
    <col min="19" max="24" width="15.5703125" customWidth="1"/>
  </cols>
  <sheetData>
    <row r="1" spans="1:24" ht="15.75" customHeight="1" thickBot="1" x14ac:dyDescent="0.3">
      <c r="A1" s="2" t="s">
        <v>907</v>
      </c>
      <c r="C1" s="2"/>
      <c r="D1" s="18"/>
      <c r="E1" s="18"/>
    </row>
    <row r="2" spans="1:24" ht="48" customHeight="1" x14ac:dyDescent="0.25">
      <c r="A2" s="500" t="s">
        <v>18</v>
      </c>
      <c r="B2" s="448" t="s">
        <v>908</v>
      </c>
      <c r="C2" s="448"/>
      <c r="D2" s="448"/>
      <c r="E2" s="448"/>
      <c r="F2" s="448"/>
      <c r="G2" s="448"/>
      <c r="H2" s="448"/>
      <c r="I2" s="448"/>
      <c r="J2" s="448"/>
      <c r="K2" s="448"/>
      <c r="L2" s="448"/>
      <c r="M2" s="448"/>
      <c r="N2" s="462"/>
      <c r="O2" s="507" t="s">
        <v>909</v>
      </c>
      <c r="P2" s="508"/>
      <c r="Q2" s="508"/>
      <c r="R2" s="508"/>
      <c r="S2" s="508"/>
      <c r="T2" s="508"/>
      <c r="U2" s="508"/>
      <c r="V2" s="508"/>
      <c r="W2" s="508"/>
      <c r="X2" s="509"/>
    </row>
    <row r="3" spans="1:24" ht="30" customHeight="1" x14ac:dyDescent="0.25">
      <c r="A3" s="504"/>
      <c r="B3" s="505" t="s">
        <v>910</v>
      </c>
      <c r="C3" s="505"/>
      <c r="D3" s="505"/>
      <c r="E3" s="505"/>
      <c r="F3" s="505"/>
      <c r="G3" s="505"/>
      <c r="H3" s="505"/>
      <c r="I3" s="505"/>
      <c r="J3" s="505"/>
      <c r="K3" s="505"/>
      <c r="L3" s="505"/>
      <c r="M3" s="505"/>
      <c r="N3" s="506"/>
      <c r="O3" s="510"/>
      <c r="P3" s="511"/>
      <c r="Q3" s="511"/>
      <c r="R3" s="511"/>
      <c r="S3" s="511"/>
      <c r="T3" s="511"/>
      <c r="U3" s="511"/>
      <c r="V3" s="511"/>
      <c r="W3" s="511"/>
      <c r="X3" s="512"/>
    </row>
    <row r="4" spans="1:24" ht="72.75" customHeight="1" thickBot="1" x14ac:dyDescent="0.3">
      <c r="A4" s="501"/>
      <c r="B4" s="300" t="s">
        <v>911</v>
      </c>
      <c r="C4" s="300" t="s">
        <v>912</v>
      </c>
      <c r="D4" s="300" t="s">
        <v>913</v>
      </c>
      <c r="E4" s="300" t="s">
        <v>914</v>
      </c>
      <c r="F4" s="300" t="s">
        <v>915</v>
      </c>
      <c r="G4" s="300" t="s">
        <v>916</v>
      </c>
      <c r="H4" s="300" t="s">
        <v>917</v>
      </c>
      <c r="I4" s="300" t="s">
        <v>918</v>
      </c>
      <c r="J4" s="300" t="s">
        <v>919</v>
      </c>
      <c r="K4" s="300" t="s">
        <v>920</v>
      </c>
      <c r="L4" s="300" t="s">
        <v>921</v>
      </c>
      <c r="M4" s="300" t="s">
        <v>922</v>
      </c>
      <c r="N4" s="301" t="s">
        <v>919</v>
      </c>
      <c r="O4" s="302" t="s">
        <v>923</v>
      </c>
      <c r="P4" s="319" t="s">
        <v>924</v>
      </c>
      <c r="Q4" s="319" t="s">
        <v>925</v>
      </c>
      <c r="R4" s="319" t="s">
        <v>926</v>
      </c>
      <c r="S4" s="319" t="s">
        <v>2278</v>
      </c>
      <c r="T4" s="319" t="s">
        <v>2279</v>
      </c>
      <c r="U4" s="319" t="s">
        <v>2280</v>
      </c>
      <c r="V4" s="319" t="s">
        <v>930</v>
      </c>
      <c r="W4" s="319" t="s">
        <v>931</v>
      </c>
      <c r="X4" s="253" t="s">
        <v>932</v>
      </c>
    </row>
    <row r="5" spans="1:24" ht="285" x14ac:dyDescent="0.25">
      <c r="A5" s="96" t="s">
        <v>1705</v>
      </c>
      <c r="B5" s="96" t="s">
        <v>1943</v>
      </c>
      <c r="C5" s="96" t="s">
        <v>1915</v>
      </c>
      <c r="D5" s="299" t="s">
        <v>1916</v>
      </c>
      <c r="E5" s="96" t="s">
        <v>1919</v>
      </c>
      <c r="F5" s="299" t="s">
        <v>1944</v>
      </c>
      <c r="G5" s="299" t="s">
        <v>2267</v>
      </c>
      <c r="H5" s="388" t="s">
        <v>1945</v>
      </c>
      <c r="I5" s="299" t="s">
        <v>2268</v>
      </c>
      <c r="J5" s="299" t="s">
        <v>2269</v>
      </c>
      <c r="K5" s="96" t="s">
        <v>71</v>
      </c>
      <c r="L5" s="96" t="s">
        <v>71</v>
      </c>
      <c r="M5" s="96" t="s">
        <v>71</v>
      </c>
      <c r="N5" s="96" t="s">
        <v>71</v>
      </c>
      <c r="O5" s="254">
        <v>5</v>
      </c>
      <c r="P5" s="254" t="s">
        <v>1883</v>
      </c>
      <c r="Q5" s="254"/>
      <c r="R5" s="389" t="s">
        <v>2270</v>
      </c>
      <c r="S5" s="254" t="s">
        <v>1946</v>
      </c>
      <c r="T5" s="254" t="s">
        <v>1946</v>
      </c>
      <c r="U5" s="254" t="s">
        <v>1946</v>
      </c>
      <c r="V5" s="254" t="s">
        <v>2271</v>
      </c>
      <c r="W5" s="254"/>
      <c r="X5" s="254"/>
    </row>
    <row r="6" spans="1:24" x14ac:dyDescent="0.25">
      <c r="A6" s="96" t="s">
        <v>1705</v>
      </c>
      <c r="B6" s="96" t="s">
        <v>1943</v>
      </c>
      <c r="C6" s="95" t="s">
        <v>1957</v>
      </c>
      <c r="D6" s="95" t="s">
        <v>1958</v>
      </c>
      <c r="E6" s="95"/>
      <c r="F6" s="95" t="s">
        <v>1996</v>
      </c>
      <c r="G6" s="95"/>
      <c r="H6" s="110"/>
      <c r="I6" s="95"/>
      <c r="J6" s="95"/>
      <c r="K6" s="95"/>
      <c r="L6" s="95"/>
      <c r="M6" s="95"/>
      <c r="N6" s="95"/>
      <c r="O6" s="255"/>
      <c r="P6" s="255" t="s">
        <v>1964</v>
      </c>
      <c r="Q6" s="255"/>
      <c r="R6" s="255" t="s">
        <v>2272</v>
      </c>
      <c r="S6" s="255" t="s">
        <v>1946</v>
      </c>
      <c r="T6" s="255" t="s">
        <v>1946</v>
      </c>
      <c r="U6" s="255" t="s">
        <v>1946</v>
      </c>
      <c r="V6" s="255" t="s">
        <v>1965</v>
      </c>
      <c r="W6" s="255"/>
      <c r="X6" s="255"/>
    </row>
    <row r="7" spans="1:24" ht="90" x14ac:dyDescent="0.25">
      <c r="A7" s="96" t="s">
        <v>1705</v>
      </c>
      <c r="B7" s="96" t="s">
        <v>1943</v>
      </c>
      <c r="C7" s="95" t="s">
        <v>2273</v>
      </c>
      <c r="D7" s="252" t="s">
        <v>2274</v>
      </c>
      <c r="E7" s="95" t="s">
        <v>1793</v>
      </c>
      <c r="F7" s="95"/>
      <c r="G7" s="95"/>
      <c r="H7" s="110"/>
      <c r="I7" s="95"/>
      <c r="J7" s="95"/>
      <c r="K7" s="95"/>
      <c r="L7" s="95"/>
      <c r="M7" s="95"/>
      <c r="N7" s="95"/>
      <c r="O7" s="255"/>
      <c r="P7" s="255"/>
      <c r="Q7" s="255"/>
      <c r="R7" s="255"/>
      <c r="S7" s="255"/>
      <c r="T7" s="255"/>
      <c r="U7" s="255"/>
      <c r="V7" s="255"/>
      <c r="W7" s="255"/>
      <c r="X7" s="390" t="s">
        <v>1960</v>
      </c>
    </row>
    <row r="8" spans="1:24" ht="60" x14ac:dyDescent="0.25">
      <c r="A8" s="96" t="s">
        <v>1705</v>
      </c>
      <c r="B8" s="96" t="s">
        <v>1943</v>
      </c>
      <c r="C8" s="95" t="s">
        <v>2275</v>
      </c>
      <c r="D8" s="252" t="s">
        <v>1959</v>
      </c>
      <c r="E8" s="95" t="s">
        <v>1793</v>
      </c>
      <c r="F8" s="95"/>
      <c r="G8" s="95"/>
      <c r="H8" s="110"/>
      <c r="I8" s="95"/>
      <c r="J8" s="95"/>
      <c r="K8" s="95"/>
      <c r="L8" s="95"/>
      <c r="M8" s="95"/>
      <c r="N8" s="95"/>
      <c r="O8" s="255"/>
      <c r="P8" s="255"/>
      <c r="Q8" s="255"/>
      <c r="R8" s="255"/>
      <c r="S8" s="255"/>
      <c r="T8" s="255"/>
      <c r="U8" s="255"/>
      <c r="V8" s="255"/>
      <c r="W8" s="255"/>
      <c r="X8" s="390" t="s">
        <v>1966</v>
      </c>
    </row>
    <row r="9" spans="1:24" ht="75" x14ac:dyDescent="0.25">
      <c r="A9" s="96" t="s">
        <v>1705</v>
      </c>
      <c r="B9" s="96" t="s">
        <v>1943</v>
      </c>
      <c r="C9" s="95" t="s">
        <v>1961</v>
      </c>
      <c r="D9" s="252" t="s">
        <v>2281</v>
      </c>
      <c r="E9" s="96" t="s">
        <v>1919</v>
      </c>
      <c r="F9" s="252" t="s">
        <v>2276</v>
      </c>
      <c r="G9" s="95"/>
      <c r="H9" s="110"/>
      <c r="I9" s="95"/>
      <c r="J9" s="95"/>
      <c r="K9" s="95"/>
      <c r="L9" s="95"/>
      <c r="M9" s="95"/>
      <c r="N9" s="95"/>
      <c r="O9" s="255"/>
      <c r="P9" s="255"/>
      <c r="Q9" s="255"/>
      <c r="R9" s="255"/>
      <c r="S9" s="255"/>
      <c r="T9" s="255"/>
      <c r="U9" s="255"/>
      <c r="V9" s="255"/>
      <c r="W9" s="255"/>
      <c r="X9" s="255"/>
    </row>
    <row r="10" spans="1:24" ht="30" x14ac:dyDescent="0.25">
      <c r="A10" s="96" t="s">
        <v>1705</v>
      </c>
      <c r="B10" s="96" t="s">
        <v>1943</v>
      </c>
      <c r="C10" s="95" t="s">
        <v>1962</v>
      </c>
      <c r="D10" s="252" t="s">
        <v>2277</v>
      </c>
      <c r="E10" s="96" t="s">
        <v>1919</v>
      </c>
      <c r="F10" s="252" t="s">
        <v>1963</v>
      </c>
      <c r="G10" s="95"/>
      <c r="H10" s="110"/>
      <c r="I10" s="95"/>
      <c r="J10" s="95"/>
      <c r="K10" s="95"/>
      <c r="L10" s="95"/>
      <c r="M10" s="95"/>
      <c r="N10" s="95"/>
      <c r="O10" s="255"/>
      <c r="P10" s="255"/>
      <c r="Q10" s="255"/>
      <c r="R10" s="255"/>
      <c r="S10" s="255"/>
      <c r="T10" s="255"/>
      <c r="U10" s="255"/>
      <c r="V10" s="255"/>
      <c r="W10" s="255"/>
      <c r="X10" s="255"/>
    </row>
    <row r="11" spans="1:24" x14ac:dyDescent="0.25">
      <c r="A11" s="96" t="s">
        <v>1705</v>
      </c>
      <c r="B11" s="96" t="s">
        <v>1943</v>
      </c>
      <c r="C11" s="95" t="s">
        <v>2300</v>
      </c>
      <c r="D11" s="252"/>
      <c r="E11" s="95"/>
      <c r="F11" s="95"/>
      <c r="G11" s="95"/>
      <c r="H11" s="110"/>
      <c r="I11" s="95"/>
      <c r="J11" s="95"/>
      <c r="K11" s="95"/>
      <c r="L11" s="95"/>
      <c r="M11" s="95"/>
      <c r="N11" s="95"/>
      <c r="O11" s="255"/>
      <c r="P11" s="255"/>
      <c r="Q11" s="255"/>
      <c r="R11" s="255"/>
      <c r="S11" s="255"/>
      <c r="T11" s="255"/>
      <c r="U11" s="255"/>
      <c r="V11" s="255"/>
      <c r="W11" s="255"/>
      <c r="X11" s="255"/>
    </row>
    <row r="12" spans="1:24" x14ac:dyDescent="0.25">
      <c r="A12" s="96" t="s">
        <v>1705</v>
      </c>
      <c r="B12" s="96" t="s">
        <v>1943</v>
      </c>
      <c r="C12" s="95" t="s">
        <v>2302</v>
      </c>
      <c r="D12" s="252"/>
      <c r="E12" s="95"/>
      <c r="F12" s="95"/>
      <c r="G12" s="95"/>
      <c r="H12" s="110"/>
      <c r="I12" s="95"/>
      <c r="J12" s="95"/>
      <c r="K12" s="95"/>
      <c r="L12" s="95"/>
      <c r="M12" s="95"/>
      <c r="N12" s="95"/>
      <c r="O12" s="255"/>
      <c r="P12" s="255"/>
      <c r="Q12" s="255"/>
      <c r="R12" s="255"/>
      <c r="S12" s="255"/>
      <c r="T12" s="255"/>
      <c r="U12" s="255"/>
      <c r="V12" s="255"/>
      <c r="W12" s="255"/>
      <c r="X12" s="255"/>
    </row>
    <row r="13" spans="1:24" x14ac:dyDescent="0.25">
      <c r="A13" s="96" t="s">
        <v>1705</v>
      </c>
      <c r="B13" s="96" t="s">
        <v>1943</v>
      </c>
      <c r="C13" s="95" t="s">
        <v>2301</v>
      </c>
      <c r="D13" s="95"/>
      <c r="E13" s="95"/>
      <c r="F13" s="95"/>
      <c r="G13" s="95"/>
      <c r="H13" s="110"/>
      <c r="I13" s="95"/>
      <c r="J13" s="95"/>
      <c r="K13" s="95"/>
      <c r="L13" s="95"/>
      <c r="M13" s="95"/>
      <c r="N13" s="95"/>
      <c r="O13" s="255"/>
      <c r="P13" s="255"/>
      <c r="Q13" s="255"/>
      <c r="R13" s="255"/>
      <c r="S13" s="255"/>
      <c r="T13" s="255"/>
      <c r="U13" s="255"/>
      <c r="V13" s="255"/>
      <c r="W13" s="255"/>
      <c r="X13" s="255"/>
    </row>
  </sheetData>
  <mergeCells count="4">
    <mergeCell ref="A2:A4"/>
    <mergeCell ref="B2:N2"/>
    <mergeCell ref="B3:N3"/>
    <mergeCell ref="O2:X3"/>
  </mergeCells>
  <pageMargins left="0.7" right="0.7" top="0.75" bottom="0.75" header="0.3" footer="0.3"/>
  <pageSetup orientation="portrait" horizontalDpi="1200" verticalDpi="1200"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K14"/>
  <sheetViews>
    <sheetView topLeftCell="B1" zoomScale="85" zoomScaleNormal="85" workbookViewId="0">
      <selection activeCell="G26" sqref="G26"/>
    </sheetView>
  </sheetViews>
  <sheetFormatPr defaultRowHeight="15" x14ac:dyDescent="0.25"/>
  <cols>
    <col min="1" max="1" width="23.42578125" customWidth="1"/>
    <col min="2" max="2" width="45.42578125" customWidth="1"/>
    <col min="3" max="3" width="33.42578125" customWidth="1"/>
    <col min="4" max="4" width="30" customWidth="1"/>
    <col min="5" max="5" width="24.42578125" customWidth="1"/>
    <col min="6" max="6" width="22" customWidth="1"/>
    <col min="7" max="7" width="28.5703125" customWidth="1"/>
    <col min="8" max="8" width="22" customWidth="1"/>
    <col min="9" max="9" width="23.5703125" customWidth="1"/>
    <col min="10" max="10" width="54.5703125" customWidth="1"/>
    <col min="11" max="11" width="18.5703125" customWidth="1"/>
  </cols>
  <sheetData>
    <row r="1" spans="1:11" ht="15.75" customHeight="1" thickBot="1" x14ac:dyDescent="0.3">
      <c r="A1" s="2" t="s">
        <v>933</v>
      </c>
      <c r="C1" s="2"/>
      <c r="D1" s="18"/>
      <c r="E1" s="18"/>
    </row>
    <row r="2" spans="1:11" ht="48" customHeight="1" x14ac:dyDescent="0.25">
      <c r="A2" s="500" t="s">
        <v>18</v>
      </c>
      <c r="B2" s="448" t="s">
        <v>934</v>
      </c>
      <c r="C2" s="448"/>
      <c r="D2" s="448"/>
      <c r="E2" s="448"/>
      <c r="F2" s="448"/>
      <c r="G2" s="448"/>
      <c r="H2" s="448"/>
      <c r="I2" s="448"/>
      <c r="J2" s="448"/>
      <c r="K2" s="462"/>
    </row>
    <row r="3" spans="1:11" ht="48" customHeight="1" x14ac:dyDescent="0.25">
      <c r="A3" s="504"/>
      <c r="B3" s="513" t="s">
        <v>935</v>
      </c>
      <c r="C3" s="486" t="s">
        <v>936</v>
      </c>
      <c r="D3" s="486"/>
      <c r="E3" s="486"/>
      <c r="F3" s="486"/>
      <c r="G3" s="486"/>
      <c r="H3" s="486"/>
      <c r="I3" s="486"/>
      <c r="J3" s="486"/>
      <c r="K3" s="515"/>
    </row>
    <row r="4" spans="1:11" ht="27" customHeight="1" x14ac:dyDescent="0.25">
      <c r="A4" s="504"/>
      <c r="B4" s="513"/>
      <c r="C4" s="505" t="s">
        <v>937</v>
      </c>
      <c r="D4" s="505"/>
      <c r="E4" s="505"/>
      <c r="F4" s="505"/>
      <c r="G4" s="505"/>
      <c r="H4" s="505"/>
      <c r="I4" s="505"/>
      <c r="J4" s="505"/>
      <c r="K4" s="506"/>
    </row>
    <row r="5" spans="1:11" ht="72.75" customHeight="1" thickBot="1" x14ac:dyDescent="0.3">
      <c r="A5" s="501"/>
      <c r="B5" s="514"/>
      <c r="C5" s="300" t="s">
        <v>938</v>
      </c>
      <c r="D5" s="300" t="s">
        <v>939</v>
      </c>
      <c r="E5" s="300" t="s">
        <v>940</v>
      </c>
      <c r="F5" s="300" t="s">
        <v>941</v>
      </c>
      <c r="G5" s="300" t="s">
        <v>942</v>
      </c>
      <c r="H5" s="300" t="s">
        <v>943</v>
      </c>
      <c r="I5" s="300" t="s">
        <v>944</v>
      </c>
      <c r="J5" s="300" t="s">
        <v>945</v>
      </c>
      <c r="K5" s="301" t="s">
        <v>946</v>
      </c>
    </row>
    <row r="6" spans="1:11" ht="45" x14ac:dyDescent="0.25">
      <c r="A6" s="96" t="s">
        <v>1705</v>
      </c>
      <c r="B6" s="96">
        <v>7</v>
      </c>
      <c r="C6" s="96" t="s">
        <v>1970</v>
      </c>
      <c r="D6" s="299" t="s">
        <v>1987</v>
      </c>
      <c r="E6" s="96" t="s">
        <v>1988</v>
      </c>
      <c r="F6" s="299" t="s">
        <v>1989</v>
      </c>
      <c r="G6" s="96" t="s">
        <v>1828</v>
      </c>
      <c r="H6" s="396">
        <v>2</v>
      </c>
      <c r="I6" s="96" t="s">
        <v>1990</v>
      </c>
      <c r="J6" s="299" t="s">
        <v>1991</v>
      </c>
      <c r="K6" s="395" t="s">
        <v>1992</v>
      </c>
    </row>
    <row r="7" spans="1:11" ht="30" x14ac:dyDescent="0.25">
      <c r="A7" s="96" t="s">
        <v>1705</v>
      </c>
      <c r="B7" s="96">
        <v>3</v>
      </c>
      <c r="C7" s="96" t="s">
        <v>1970</v>
      </c>
      <c r="D7" s="299" t="s">
        <v>1987</v>
      </c>
      <c r="E7" s="96" t="s">
        <v>1988</v>
      </c>
      <c r="F7" s="299" t="s">
        <v>1989</v>
      </c>
      <c r="G7" s="95" t="s">
        <v>1995</v>
      </c>
      <c r="H7" s="95">
        <v>2</v>
      </c>
      <c r="I7" s="96" t="s">
        <v>1990</v>
      </c>
      <c r="J7" s="299" t="s">
        <v>1991</v>
      </c>
      <c r="K7" s="95"/>
    </row>
    <row r="8" spans="1:11" ht="30" x14ac:dyDescent="0.25">
      <c r="A8" s="96" t="s">
        <v>1705</v>
      </c>
      <c r="B8" s="96">
        <v>2</v>
      </c>
      <c r="C8" s="96" t="s">
        <v>1970</v>
      </c>
      <c r="D8" s="299" t="s">
        <v>1987</v>
      </c>
      <c r="E8" s="96" t="s">
        <v>1988</v>
      </c>
      <c r="F8" s="299" t="s">
        <v>1989</v>
      </c>
      <c r="G8" s="95" t="s">
        <v>1994</v>
      </c>
      <c r="H8" s="95">
        <v>1</v>
      </c>
      <c r="I8" s="96" t="s">
        <v>1990</v>
      </c>
      <c r="J8" s="299" t="s">
        <v>1991</v>
      </c>
      <c r="K8" s="95"/>
    </row>
    <row r="9" spans="1:11" ht="30" x14ac:dyDescent="0.25">
      <c r="A9" s="96" t="s">
        <v>1705</v>
      </c>
      <c r="B9" s="96">
        <v>8</v>
      </c>
      <c r="C9" s="96" t="s">
        <v>1970</v>
      </c>
      <c r="D9" s="299" t="s">
        <v>1987</v>
      </c>
      <c r="E9" s="96" t="s">
        <v>1988</v>
      </c>
      <c r="F9" s="299" t="s">
        <v>1989</v>
      </c>
      <c r="G9" s="95" t="s">
        <v>1993</v>
      </c>
      <c r="H9" s="95">
        <v>1</v>
      </c>
      <c r="I9" s="96" t="s">
        <v>1990</v>
      </c>
      <c r="J9" s="299" t="s">
        <v>1991</v>
      </c>
      <c r="K9" s="95"/>
    </row>
    <row r="10" spans="1:11" x14ac:dyDescent="0.25">
      <c r="A10" s="96"/>
      <c r="B10" s="96"/>
      <c r="C10" s="96"/>
      <c r="D10" s="95"/>
      <c r="E10" s="95"/>
      <c r="F10" s="95"/>
      <c r="G10" s="95"/>
      <c r="H10" s="95"/>
      <c r="I10" s="95"/>
      <c r="J10" s="95"/>
      <c r="K10" s="95"/>
    </row>
    <row r="11" spans="1:11" x14ac:dyDescent="0.25">
      <c r="A11" s="95"/>
      <c r="B11" s="95"/>
      <c r="C11" s="95"/>
      <c r="D11" s="95"/>
      <c r="E11" s="95"/>
      <c r="F11" s="95"/>
      <c r="G11" s="95"/>
      <c r="H11" s="95"/>
      <c r="I11" s="95"/>
      <c r="J11" s="95"/>
      <c r="K11" s="95"/>
    </row>
    <row r="12" spans="1:11" x14ac:dyDescent="0.25">
      <c r="A12" s="95"/>
      <c r="B12" s="95"/>
      <c r="C12" s="95"/>
      <c r="D12" s="95"/>
      <c r="E12" s="95"/>
      <c r="F12" s="95"/>
      <c r="G12" s="95"/>
      <c r="H12" s="95"/>
      <c r="I12" s="95"/>
      <c r="J12" s="95"/>
      <c r="K12" s="95"/>
    </row>
    <row r="13" spans="1:11" x14ac:dyDescent="0.25">
      <c r="A13" s="95"/>
      <c r="B13" s="95"/>
      <c r="C13" s="95"/>
      <c r="D13" s="95"/>
      <c r="E13" s="95"/>
      <c r="F13" s="95"/>
      <c r="G13" s="95"/>
      <c r="H13" s="95"/>
      <c r="I13" s="95"/>
      <c r="J13" s="95"/>
      <c r="K13" s="95"/>
    </row>
    <row r="14" spans="1:11" x14ac:dyDescent="0.25">
      <c r="A14" s="95"/>
      <c r="B14" s="95"/>
      <c r="C14" s="95"/>
      <c r="D14" s="95"/>
      <c r="E14" s="95"/>
      <c r="F14" s="95"/>
      <c r="G14" s="95"/>
      <c r="H14" s="95"/>
      <c r="I14" s="95"/>
      <c r="J14" s="95"/>
      <c r="K14" s="95"/>
    </row>
  </sheetData>
  <mergeCells count="5">
    <mergeCell ref="A2:A5"/>
    <mergeCell ref="B2:K2"/>
    <mergeCell ref="B3:B5"/>
    <mergeCell ref="C3:K3"/>
    <mergeCell ref="C4:K4"/>
  </mergeCells>
  <pageMargins left="0.25" right="0.25" top="0.75" bottom="0.75" header="0.3" footer="0.3"/>
  <pageSetup scale="41" orientation="landscape"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9"/>
  </sheetPr>
  <dimension ref="A1:C9"/>
  <sheetViews>
    <sheetView workbookViewId="0">
      <selection activeCell="C41" sqref="C41"/>
    </sheetView>
  </sheetViews>
  <sheetFormatPr defaultColWidth="8.85546875" defaultRowHeight="12.75" x14ac:dyDescent="0.2"/>
  <cols>
    <col min="1" max="1" width="19.85546875" style="18" bestFit="1" customWidth="1"/>
    <col min="2" max="2" width="19.85546875" style="18" customWidth="1"/>
    <col min="3" max="3" width="119.140625" style="18" customWidth="1"/>
    <col min="4" max="16384" width="8.85546875" style="18"/>
  </cols>
  <sheetData>
    <row r="1" spans="1:3" s="48" customFormat="1" ht="13.5" thickBot="1" x14ac:dyDescent="0.25">
      <c r="A1" s="12" t="s">
        <v>145</v>
      </c>
    </row>
    <row r="2" spans="1:3" s="48" customFormat="1" x14ac:dyDescent="0.2">
      <c r="A2" s="446" t="s">
        <v>17</v>
      </c>
      <c r="B2" s="448" t="s">
        <v>18</v>
      </c>
      <c r="C2" s="459" t="s">
        <v>146</v>
      </c>
    </row>
    <row r="3" spans="1:3" s="48" customFormat="1" ht="13.5" thickBot="1" x14ac:dyDescent="0.25">
      <c r="A3" s="447"/>
      <c r="B3" s="449"/>
      <c r="C3" s="460"/>
    </row>
    <row r="4" spans="1:3" x14ac:dyDescent="0.2">
      <c r="A4" s="68"/>
      <c r="B4" s="43" t="s">
        <v>20</v>
      </c>
      <c r="C4" s="68" t="s">
        <v>1637</v>
      </c>
    </row>
    <row r="5" spans="1:3" x14ac:dyDescent="0.2">
      <c r="A5" s="63"/>
      <c r="B5" s="63"/>
      <c r="C5" s="109"/>
    </row>
    <row r="6" spans="1:3" x14ac:dyDescent="0.2">
      <c r="A6" s="63"/>
      <c r="B6" s="63"/>
      <c r="C6" s="109"/>
    </row>
    <row r="7" spans="1:3" x14ac:dyDescent="0.2">
      <c r="A7" s="63"/>
      <c r="B7" s="63"/>
      <c r="C7" s="109"/>
    </row>
    <row r="8" spans="1:3" x14ac:dyDescent="0.2">
      <c r="A8" s="63"/>
      <c r="B8" s="63"/>
      <c r="C8" s="109"/>
    </row>
    <row r="9" spans="1:3" x14ac:dyDescent="0.2">
      <c r="A9" s="63"/>
      <c r="B9" s="63"/>
      <c r="C9" s="109"/>
    </row>
  </sheetData>
  <mergeCells count="3">
    <mergeCell ref="C2:C3"/>
    <mergeCell ref="A2:A3"/>
    <mergeCell ref="B2:B3"/>
  </mergeCells>
  <pageMargins left="0.7" right="0.7" top="0.75" bottom="0.75" header="0.3" footer="0.3"/>
  <pageSetup orientation="portrait"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G9"/>
  <sheetViews>
    <sheetView zoomScale="85" zoomScaleNormal="85" workbookViewId="0">
      <selection activeCell="D19" sqref="D19"/>
    </sheetView>
  </sheetViews>
  <sheetFormatPr defaultRowHeight="15" x14ac:dyDescent="0.25"/>
  <cols>
    <col min="1" max="1" width="23.42578125" customWidth="1"/>
    <col min="2" max="2" width="37.140625" customWidth="1"/>
    <col min="3" max="3" width="33.42578125" customWidth="1"/>
    <col min="4" max="4" width="30" customWidth="1"/>
    <col min="5" max="5" width="24.42578125" customWidth="1"/>
    <col min="6" max="6" width="35.140625" customWidth="1"/>
    <col min="7" max="7" width="53.7109375" customWidth="1"/>
  </cols>
  <sheetData>
    <row r="1" spans="1:7" ht="15.75" customHeight="1" thickBot="1" x14ac:dyDescent="0.3">
      <c r="A1" s="2" t="s">
        <v>947</v>
      </c>
      <c r="C1" s="2"/>
      <c r="D1" s="18"/>
      <c r="E1" s="18"/>
    </row>
    <row r="2" spans="1:7" s="293" customFormat="1" ht="34.5" customHeight="1" x14ac:dyDescent="0.25">
      <c r="A2" s="500" t="s">
        <v>18</v>
      </c>
      <c r="B2" s="448" t="s">
        <v>948</v>
      </c>
      <c r="C2" s="448"/>
      <c r="D2" s="448"/>
      <c r="E2" s="448"/>
      <c r="F2" s="448"/>
      <c r="G2" s="462"/>
    </row>
    <row r="3" spans="1:7" s="293" customFormat="1" ht="24.75" customHeight="1" x14ac:dyDescent="0.25">
      <c r="A3" s="504"/>
      <c r="B3" s="486" t="s">
        <v>949</v>
      </c>
      <c r="C3" s="486"/>
      <c r="D3" s="486"/>
      <c r="E3" s="486"/>
      <c r="F3" s="486"/>
      <c r="G3" s="515"/>
    </row>
    <row r="4" spans="1:7" s="293" customFormat="1" ht="72.75" customHeight="1" thickBot="1" x14ac:dyDescent="0.3">
      <c r="A4" s="501"/>
      <c r="B4" s="319" t="s">
        <v>950</v>
      </c>
      <c r="C4" s="319" t="s">
        <v>951</v>
      </c>
      <c r="D4" s="319" t="s">
        <v>952</v>
      </c>
      <c r="E4" s="319" t="s">
        <v>953</v>
      </c>
      <c r="F4" s="319" t="s">
        <v>954</v>
      </c>
      <c r="G4" s="253" t="s">
        <v>955</v>
      </c>
    </row>
    <row r="5" spans="1:7" ht="150" x14ac:dyDescent="0.25">
      <c r="A5" s="96" t="s">
        <v>1705</v>
      </c>
      <c r="B5" s="96" t="s">
        <v>1953</v>
      </c>
      <c r="C5" s="96" t="s">
        <v>1946</v>
      </c>
      <c r="D5" s="299" t="s">
        <v>2282</v>
      </c>
      <c r="E5" s="96" t="s">
        <v>1946</v>
      </c>
      <c r="F5" s="96" t="s">
        <v>1954</v>
      </c>
      <c r="G5" s="96" t="s">
        <v>1955</v>
      </c>
    </row>
    <row r="6" spans="1:7" x14ac:dyDescent="0.25">
      <c r="A6" s="96"/>
      <c r="B6" s="95"/>
      <c r="C6" s="95"/>
      <c r="D6" s="95"/>
      <c r="E6" s="95"/>
      <c r="F6" s="95"/>
      <c r="G6" s="95"/>
    </row>
    <row r="7" spans="1:7" x14ac:dyDescent="0.25">
      <c r="A7" s="95"/>
      <c r="B7" s="95"/>
      <c r="C7" s="95"/>
      <c r="D7" s="95"/>
      <c r="E7" s="95"/>
      <c r="F7" s="95"/>
      <c r="G7" s="95"/>
    </row>
    <row r="8" spans="1:7" x14ac:dyDescent="0.25">
      <c r="A8" s="95"/>
      <c r="B8" s="95"/>
      <c r="C8" s="95"/>
      <c r="D8" s="95"/>
      <c r="E8" s="95"/>
      <c r="F8" s="95"/>
      <c r="G8" s="95"/>
    </row>
    <row r="9" spans="1:7" x14ac:dyDescent="0.25">
      <c r="A9" s="95"/>
      <c r="B9" s="95"/>
      <c r="C9" s="95"/>
      <c r="D9" s="95"/>
      <c r="E9" s="95"/>
      <c r="F9" s="95"/>
      <c r="G9" s="95"/>
    </row>
  </sheetData>
  <mergeCells count="3">
    <mergeCell ref="A2:A4"/>
    <mergeCell ref="B2:G2"/>
    <mergeCell ref="B3:G3"/>
  </mergeCells>
  <pageMargins left="0.7" right="0.7" top="0.75" bottom="0.75" header="0.3" footer="0.3"/>
  <pageSetup orientation="portrait" horizontalDpi="1200" verticalDpi="1200" r:id="rId1"/>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O12"/>
  <sheetViews>
    <sheetView zoomScale="80" zoomScaleNormal="80" workbookViewId="0">
      <selection activeCell="E18" sqref="E18"/>
    </sheetView>
  </sheetViews>
  <sheetFormatPr defaultRowHeight="15" x14ac:dyDescent="0.25"/>
  <cols>
    <col min="1" max="1" width="14.5703125" customWidth="1"/>
    <col min="2" max="2" width="43.5703125" customWidth="1"/>
    <col min="3" max="3" width="50.28515625" customWidth="1"/>
    <col min="4" max="4" width="45.42578125" customWidth="1"/>
    <col min="5" max="5" width="60.5703125" customWidth="1"/>
    <col min="6" max="7" width="15.5703125" customWidth="1"/>
    <col min="8" max="8" width="24" customWidth="1"/>
    <col min="9" max="15" width="15.5703125" customWidth="1"/>
  </cols>
  <sheetData>
    <row r="1" spans="1:15" ht="15.75" customHeight="1" thickBot="1" x14ac:dyDescent="0.3">
      <c r="A1" s="2" t="s">
        <v>956</v>
      </c>
      <c r="C1" s="2"/>
      <c r="D1" s="18"/>
      <c r="E1" s="18"/>
      <c r="F1" s="85"/>
    </row>
    <row r="2" spans="1:15" s="293" customFormat="1" ht="57" customHeight="1" x14ac:dyDescent="0.25">
      <c r="A2" s="500" t="s">
        <v>18</v>
      </c>
      <c r="B2" s="448" t="s">
        <v>957</v>
      </c>
      <c r="C2" s="448"/>
      <c r="D2" s="448"/>
      <c r="E2" s="462"/>
      <c r="F2" s="516" t="s">
        <v>909</v>
      </c>
      <c r="G2" s="458"/>
      <c r="H2" s="458"/>
      <c r="I2" s="458"/>
      <c r="J2" s="458"/>
      <c r="K2" s="458"/>
      <c r="L2" s="458"/>
      <c r="M2" s="458"/>
      <c r="N2" s="458"/>
      <c r="O2" s="517"/>
    </row>
    <row r="3" spans="1:15" s="293" customFormat="1" ht="28.5" customHeight="1" x14ac:dyDescent="0.25">
      <c r="A3" s="504"/>
      <c r="B3" s="486" t="s">
        <v>958</v>
      </c>
      <c r="C3" s="486"/>
      <c r="D3" s="486"/>
      <c r="E3" s="515"/>
      <c r="F3" s="518"/>
      <c r="G3" s="519"/>
      <c r="H3" s="519"/>
      <c r="I3" s="519"/>
      <c r="J3" s="519"/>
      <c r="K3" s="519"/>
      <c r="L3" s="519"/>
      <c r="M3" s="519"/>
      <c r="N3" s="519"/>
      <c r="O3" s="520"/>
    </row>
    <row r="4" spans="1:15" s="293" customFormat="1" ht="72.75" customHeight="1" thickBot="1" x14ac:dyDescent="0.3">
      <c r="A4" s="501"/>
      <c r="B4" s="319" t="s">
        <v>959</v>
      </c>
      <c r="C4" s="319" t="s">
        <v>960</v>
      </c>
      <c r="D4" s="319" t="s">
        <v>961</v>
      </c>
      <c r="E4" s="253" t="s">
        <v>962</v>
      </c>
      <c r="F4" s="302" t="s">
        <v>923</v>
      </c>
      <c r="G4" s="319" t="s">
        <v>924</v>
      </c>
      <c r="H4" s="319" t="s">
        <v>925</v>
      </c>
      <c r="I4" s="319" t="s">
        <v>926</v>
      </c>
      <c r="J4" s="319" t="s">
        <v>927</v>
      </c>
      <c r="K4" s="319" t="s">
        <v>928</v>
      </c>
      <c r="L4" s="319" t="s">
        <v>929</v>
      </c>
      <c r="M4" s="319" t="s">
        <v>930</v>
      </c>
      <c r="N4" s="319" t="s">
        <v>931</v>
      </c>
      <c r="O4" s="253" t="s">
        <v>932</v>
      </c>
    </row>
    <row r="5" spans="1:15" x14ac:dyDescent="0.25">
      <c r="A5" s="96"/>
      <c r="B5" s="96"/>
      <c r="C5" s="96"/>
      <c r="D5" s="96"/>
      <c r="E5" s="260"/>
      <c r="F5" s="254"/>
      <c r="G5" s="391"/>
      <c r="H5" s="254"/>
      <c r="I5" s="254"/>
      <c r="J5" s="254"/>
      <c r="K5" s="254"/>
      <c r="L5" s="254"/>
      <c r="M5" s="391"/>
      <c r="N5" s="254"/>
      <c r="O5" s="391"/>
    </row>
    <row r="6" spans="1:15" x14ac:dyDescent="0.25">
      <c r="A6" s="95"/>
      <c r="B6" s="95"/>
      <c r="C6" s="95"/>
      <c r="D6" s="95"/>
      <c r="E6" s="110"/>
      <c r="F6" s="255"/>
      <c r="G6" s="255"/>
      <c r="H6" s="255"/>
      <c r="I6" s="255"/>
      <c r="J6" s="255"/>
      <c r="K6" s="255"/>
      <c r="L6" s="255"/>
      <c r="M6" s="255"/>
      <c r="N6" s="255"/>
      <c r="O6" s="255"/>
    </row>
    <row r="7" spans="1:15" x14ac:dyDescent="0.25">
      <c r="A7" s="95"/>
      <c r="B7" s="95"/>
      <c r="C7" s="95"/>
      <c r="D7" s="95"/>
      <c r="E7" s="110"/>
      <c r="F7" s="255"/>
      <c r="G7" s="255"/>
      <c r="H7" s="255"/>
      <c r="I7" s="255"/>
      <c r="J7" s="255"/>
      <c r="K7" s="255"/>
      <c r="L7" s="255"/>
      <c r="M7" s="255"/>
      <c r="N7" s="255"/>
      <c r="O7" s="255"/>
    </row>
    <row r="8" spans="1:15" x14ac:dyDescent="0.25">
      <c r="A8" s="95"/>
      <c r="B8" s="95"/>
      <c r="C8" s="95"/>
      <c r="D8" s="95"/>
      <c r="E8" s="110"/>
      <c r="F8" s="255"/>
      <c r="G8" s="255"/>
      <c r="H8" s="255"/>
      <c r="I8" s="255"/>
      <c r="J8" s="255"/>
      <c r="K8" s="255"/>
      <c r="L8" s="255"/>
      <c r="M8" s="255"/>
      <c r="N8" s="255"/>
      <c r="O8" s="255"/>
    </row>
    <row r="9" spans="1:15" x14ac:dyDescent="0.25">
      <c r="A9" s="95"/>
      <c r="B9" s="95"/>
      <c r="C9" s="95"/>
      <c r="D9" s="95"/>
      <c r="E9" s="110"/>
      <c r="F9" s="255"/>
      <c r="G9" s="255"/>
      <c r="H9" s="255"/>
      <c r="I9" s="255"/>
      <c r="J9" s="255"/>
      <c r="K9" s="255"/>
      <c r="L9" s="255"/>
      <c r="M9" s="255"/>
      <c r="N9" s="255"/>
      <c r="O9" s="255"/>
    </row>
    <row r="10" spans="1:15" x14ac:dyDescent="0.25">
      <c r="A10" s="95"/>
      <c r="B10" s="95"/>
      <c r="C10" s="95"/>
      <c r="D10" s="95"/>
      <c r="E10" s="110"/>
      <c r="F10" s="255"/>
      <c r="G10" s="255"/>
      <c r="H10" s="255"/>
      <c r="I10" s="255"/>
      <c r="J10" s="255"/>
      <c r="K10" s="255"/>
      <c r="L10" s="255"/>
      <c r="M10" s="255"/>
      <c r="N10" s="255"/>
      <c r="O10" s="255"/>
    </row>
    <row r="11" spans="1:15" x14ac:dyDescent="0.25">
      <c r="A11" s="95"/>
      <c r="B11" s="95"/>
      <c r="C11" s="95"/>
      <c r="D11" s="95"/>
      <c r="E11" s="110"/>
      <c r="F11" s="255"/>
      <c r="G11" s="255"/>
      <c r="H11" s="255"/>
      <c r="I11" s="255"/>
      <c r="J11" s="255"/>
      <c r="K11" s="255"/>
      <c r="L11" s="255"/>
      <c r="M11" s="255"/>
      <c r="N11" s="255"/>
      <c r="O11" s="255"/>
    </row>
    <row r="12" spans="1:15" x14ac:dyDescent="0.25">
      <c r="A12" s="95"/>
      <c r="B12" s="95"/>
      <c r="C12" s="95"/>
      <c r="D12" s="95"/>
      <c r="E12" s="110"/>
      <c r="F12" s="255"/>
      <c r="G12" s="255"/>
      <c r="H12" s="255"/>
      <c r="I12" s="255"/>
      <c r="J12" s="255"/>
      <c r="K12" s="255"/>
      <c r="L12" s="255"/>
      <c r="M12" s="255"/>
      <c r="N12" s="255"/>
      <c r="O12" s="255"/>
    </row>
  </sheetData>
  <mergeCells count="4">
    <mergeCell ref="A2:A4"/>
    <mergeCell ref="B2:E2"/>
    <mergeCell ref="B3:E3"/>
    <mergeCell ref="F2:O3"/>
  </mergeCells>
  <pageMargins left="0.7" right="0.7" top="0.75" bottom="0.75" header="0.3" footer="0.3"/>
  <pageSetup orientation="portrait" horizontalDpi="1200" verticalDpi="1200"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N9"/>
  <sheetViews>
    <sheetView zoomScale="85" zoomScaleNormal="85" workbookViewId="0">
      <selection activeCell="D24" sqref="D24"/>
    </sheetView>
  </sheetViews>
  <sheetFormatPr defaultRowHeight="15" x14ac:dyDescent="0.25"/>
  <cols>
    <col min="1" max="1" width="14.5703125" customWidth="1"/>
    <col min="2" max="2" width="43.5703125" customWidth="1"/>
    <col min="3" max="3" width="52.42578125" customWidth="1"/>
    <col min="4" max="4" width="64" customWidth="1"/>
    <col min="5" max="14" width="15.5703125" customWidth="1"/>
  </cols>
  <sheetData>
    <row r="1" spans="1:14" ht="15.75" customHeight="1" thickBot="1" x14ac:dyDescent="0.3">
      <c r="A1" s="2" t="s">
        <v>963</v>
      </c>
      <c r="E1" s="85"/>
    </row>
    <row r="2" spans="1:14" s="293" customFormat="1" ht="57" customHeight="1" x14ac:dyDescent="0.25">
      <c r="A2" s="500" t="s">
        <v>18</v>
      </c>
      <c r="B2" s="448" t="s">
        <v>964</v>
      </c>
      <c r="C2" s="448"/>
      <c r="D2" s="462"/>
      <c r="E2" s="521" t="s">
        <v>909</v>
      </c>
      <c r="F2" s="456"/>
      <c r="G2" s="456"/>
      <c r="H2" s="456"/>
      <c r="I2" s="456"/>
      <c r="J2" s="456"/>
      <c r="K2" s="456"/>
      <c r="L2" s="456"/>
      <c r="M2" s="456"/>
      <c r="N2" s="459"/>
    </row>
    <row r="3" spans="1:14" s="293" customFormat="1" ht="28.5" customHeight="1" x14ac:dyDescent="0.25">
      <c r="A3" s="504"/>
      <c r="B3" s="486" t="s">
        <v>965</v>
      </c>
      <c r="C3" s="486"/>
      <c r="D3" s="515"/>
      <c r="E3" s="522"/>
      <c r="F3" s="523"/>
      <c r="G3" s="523"/>
      <c r="H3" s="523"/>
      <c r="I3" s="523"/>
      <c r="J3" s="523"/>
      <c r="K3" s="523"/>
      <c r="L3" s="523"/>
      <c r="M3" s="523"/>
      <c r="N3" s="524"/>
    </row>
    <row r="4" spans="1:14" s="293" customFormat="1" ht="72.75" customHeight="1" thickBot="1" x14ac:dyDescent="0.3">
      <c r="A4" s="501"/>
      <c r="B4" s="319" t="s">
        <v>959</v>
      </c>
      <c r="C4" s="319" t="s">
        <v>966</v>
      </c>
      <c r="D4" s="253" t="s">
        <v>967</v>
      </c>
      <c r="E4" s="302" t="s">
        <v>923</v>
      </c>
      <c r="F4" s="319" t="s">
        <v>924</v>
      </c>
      <c r="G4" s="319" t="s">
        <v>925</v>
      </c>
      <c r="H4" s="319" t="s">
        <v>926</v>
      </c>
      <c r="I4" s="319" t="s">
        <v>927</v>
      </c>
      <c r="J4" s="319" t="s">
        <v>928</v>
      </c>
      <c r="K4" s="319" t="s">
        <v>929</v>
      </c>
      <c r="L4" s="319" t="s">
        <v>930</v>
      </c>
      <c r="M4" s="319" t="s">
        <v>931</v>
      </c>
      <c r="N4" s="253" t="s">
        <v>932</v>
      </c>
    </row>
    <row r="5" spans="1:14" ht="179.25" x14ac:dyDescent="0.25">
      <c r="A5" s="96" t="s">
        <v>1705</v>
      </c>
      <c r="B5" s="96">
        <v>10</v>
      </c>
      <c r="C5" s="96" t="s">
        <v>1867</v>
      </c>
      <c r="D5" s="96" t="s">
        <v>1968</v>
      </c>
      <c r="E5" s="392"/>
      <c r="F5" s="254"/>
      <c r="G5" s="254"/>
      <c r="H5" s="254"/>
      <c r="I5" s="254"/>
      <c r="J5" s="254"/>
      <c r="K5" s="254"/>
      <c r="L5" s="254"/>
      <c r="M5" s="254"/>
      <c r="N5" s="391" t="s">
        <v>1969</v>
      </c>
    </row>
    <row r="6" spans="1:14" x14ac:dyDescent="0.25">
      <c r="A6" s="95"/>
      <c r="B6" s="95"/>
      <c r="C6" s="95"/>
      <c r="D6" s="110"/>
      <c r="E6" s="255"/>
      <c r="F6" s="255"/>
      <c r="G6" s="255"/>
      <c r="H6" s="255"/>
      <c r="I6" s="255"/>
      <c r="J6" s="255"/>
      <c r="K6" s="255"/>
      <c r="L6" s="255"/>
      <c r="M6" s="255"/>
      <c r="N6" s="255"/>
    </row>
    <row r="7" spans="1:14" x14ac:dyDescent="0.25">
      <c r="A7" s="95"/>
      <c r="B7" s="95"/>
      <c r="C7" s="95"/>
      <c r="D7" s="110"/>
      <c r="E7" s="255"/>
      <c r="F7" s="255"/>
      <c r="G7" s="255"/>
      <c r="H7" s="255"/>
      <c r="I7" s="255"/>
      <c r="J7" s="255"/>
      <c r="K7" s="255"/>
      <c r="L7" s="255"/>
      <c r="M7" s="255"/>
      <c r="N7" s="255"/>
    </row>
    <row r="8" spans="1:14" x14ac:dyDescent="0.25">
      <c r="A8" s="95"/>
      <c r="B8" s="95"/>
      <c r="C8" s="95"/>
      <c r="D8" s="110"/>
      <c r="E8" s="255"/>
      <c r="F8" s="255"/>
      <c r="G8" s="255"/>
      <c r="H8" s="255"/>
      <c r="I8" s="255"/>
      <c r="J8" s="255"/>
      <c r="K8" s="255"/>
      <c r="L8" s="255"/>
      <c r="M8" s="255"/>
      <c r="N8" s="255"/>
    </row>
    <row r="9" spans="1:14" x14ac:dyDescent="0.25">
      <c r="A9" s="95"/>
      <c r="B9" s="95"/>
      <c r="C9" s="95"/>
      <c r="D9" s="110"/>
      <c r="E9" s="255"/>
      <c r="F9" s="255"/>
      <c r="G9" s="255"/>
      <c r="H9" s="255"/>
      <c r="I9" s="255"/>
      <c r="J9" s="255"/>
      <c r="K9" s="255"/>
      <c r="L9" s="255"/>
      <c r="M9" s="255"/>
      <c r="N9" s="255"/>
    </row>
  </sheetData>
  <mergeCells count="4">
    <mergeCell ref="A2:A4"/>
    <mergeCell ref="B2:D2"/>
    <mergeCell ref="B3:D3"/>
    <mergeCell ref="E2:N3"/>
  </mergeCells>
  <pageMargins left="0.7" right="0.7" top="0.75" bottom="0.75" header="0.3" footer="0.3"/>
  <pageSetup orientation="portrait" horizontalDpi="1200" verticalDpi="1200"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H9"/>
  <sheetViews>
    <sheetView zoomScale="85" zoomScaleNormal="85" workbookViewId="0">
      <selection activeCell="H24" sqref="H24"/>
    </sheetView>
  </sheetViews>
  <sheetFormatPr defaultRowHeight="15" x14ac:dyDescent="0.25"/>
  <cols>
    <col min="1" max="1" width="14.5703125" customWidth="1"/>
    <col min="2" max="4" width="30.5703125" customWidth="1"/>
    <col min="5" max="5" width="40.7109375" customWidth="1"/>
    <col min="6" max="7" width="30.5703125" customWidth="1"/>
    <col min="8" max="8" width="58.42578125" customWidth="1"/>
  </cols>
  <sheetData>
    <row r="1" spans="1:8" ht="15.75" customHeight="1" thickBot="1" x14ac:dyDescent="0.3">
      <c r="A1" s="2" t="s">
        <v>968</v>
      </c>
      <c r="C1" s="2"/>
      <c r="D1" s="18"/>
      <c r="E1" s="18"/>
      <c r="H1" s="85"/>
    </row>
    <row r="2" spans="1:8" s="293" customFormat="1" ht="57" customHeight="1" x14ac:dyDescent="0.25">
      <c r="A2" s="500" t="s">
        <v>18</v>
      </c>
      <c r="B2" s="448" t="s">
        <v>969</v>
      </c>
      <c r="C2" s="448"/>
      <c r="D2" s="448"/>
      <c r="E2" s="448"/>
      <c r="F2" s="448"/>
      <c r="G2" s="448"/>
      <c r="H2" s="462"/>
    </row>
    <row r="3" spans="1:8" s="293" customFormat="1" ht="30" customHeight="1" x14ac:dyDescent="0.25">
      <c r="A3" s="504"/>
      <c r="B3" s="486" t="s">
        <v>970</v>
      </c>
      <c r="C3" s="486"/>
      <c r="D3" s="486"/>
      <c r="E3" s="486"/>
      <c r="F3" s="486"/>
      <c r="G3" s="486"/>
      <c r="H3" s="515"/>
    </row>
    <row r="4" spans="1:8" s="293" customFormat="1" ht="72.75" customHeight="1" thickBot="1" x14ac:dyDescent="0.3">
      <c r="A4" s="501"/>
      <c r="B4" s="319" t="s">
        <v>971</v>
      </c>
      <c r="C4" s="319" t="s">
        <v>972</v>
      </c>
      <c r="D4" s="319" t="s">
        <v>973</v>
      </c>
      <c r="E4" s="319" t="s">
        <v>974</v>
      </c>
      <c r="F4" s="319" t="s">
        <v>975</v>
      </c>
      <c r="G4" s="319" t="s">
        <v>976</v>
      </c>
      <c r="H4" s="253" t="s">
        <v>977</v>
      </c>
    </row>
    <row r="5" spans="1:8" ht="30" x14ac:dyDescent="0.25">
      <c r="A5" s="96" t="s">
        <v>1705</v>
      </c>
      <c r="B5" s="96">
        <v>26</v>
      </c>
      <c r="C5" s="96" t="s">
        <v>2055</v>
      </c>
      <c r="D5" s="96" t="s">
        <v>1793</v>
      </c>
      <c r="E5" s="96" t="s">
        <v>2054</v>
      </c>
      <c r="F5" s="299" t="s">
        <v>1971</v>
      </c>
      <c r="G5" s="96" t="s">
        <v>1972</v>
      </c>
      <c r="H5" s="96" t="s">
        <v>1973</v>
      </c>
    </row>
    <row r="6" spans="1:8" ht="30" x14ac:dyDescent="0.25">
      <c r="A6" s="96" t="s">
        <v>1705</v>
      </c>
      <c r="B6" s="95">
        <v>26</v>
      </c>
      <c r="C6" s="95" t="s">
        <v>2056</v>
      </c>
      <c r="D6" s="96" t="s">
        <v>1793</v>
      </c>
      <c r="E6" s="96" t="s">
        <v>2054</v>
      </c>
      <c r="F6" s="299" t="s">
        <v>2057</v>
      </c>
      <c r="G6" s="96" t="s">
        <v>1972</v>
      </c>
      <c r="H6" s="96" t="s">
        <v>1973</v>
      </c>
    </row>
    <row r="7" spans="1:8" x14ac:dyDescent="0.25">
      <c r="A7" s="96" t="s">
        <v>1705</v>
      </c>
      <c r="B7" s="95">
        <v>8</v>
      </c>
      <c r="C7" s="95" t="s">
        <v>2058</v>
      </c>
      <c r="D7" s="95" t="s">
        <v>1793</v>
      </c>
      <c r="E7" s="95" t="s">
        <v>2059</v>
      </c>
      <c r="F7" s="95" t="s">
        <v>1981</v>
      </c>
      <c r="G7" s="95" t="s">
        <v>2060</v>
      </c>
      <c r="H7" s="95" t="s">
        <v>2061</v>
      </c>
    </row>
    <row r="8" spans="1:8" x14ac:dyDescent="0.25">
      <c r="A8" s="96" t="s">
        <v>1705</v>
      </c>
      <c r="B8" s="95">
        <v>7</v>
      </c>
      <c r="C8" s="95" t="s">
        <v>2065</v>
      </c>
      <c r="D8" s="95" t="s">
        <v>1793</v>
      </c>
      <c r="E8" s="412" t="s">
        <v>2066</v>
      </c>
      <c r="F8" s="95" t="s">
        <v>2064</v>
      </c>
      <c r="G8" s="95" t="s">
        <v>2060</v>
      </c>
      <c r="H8" s="95" t="s">
        <v>2068</v>
      </c>
    </row>
    <row r="9" spans="1:8" x14ac:dyDescent="0.25">
      <c r="A9" s="96" t="s">
        <v>1705</v>
      </c>
      <c r="B9" s="95">
        <v>7</v>
      </c>
      <c r="C9" s="95" t="s">
        <v>2065</v>
      </c>
      <c r="D9" s="95" t="s">
        <v>1793</v>
      </c>
      <c r="E9" s="95" t="s">
        <v>2059</v>
      </c>
      <c r="F9" s="95" t="s">
        <v>2067</v>
      </c>
      <c r="G9" s="95" t="s">
        <v>2060</v>
      </c>
      <c r="H9" s="95" t="s">
        <v>2068</v>
      </c>
    </row>
  </sheetData>
  <mergeCells count="3">
    <mergeCell ref="A2:A4"/>
    <mergeCell ref="B2:H2"/>
    <mergeCell ref="B3:H3"/>
  </mergeCells>
  <pageMargins left="0.7" right="0.7" top="0.75" bottom="0.75" header="0.3" footer="0.3"/>
  <pageSetup orientation="portrait" horizontalDpi="1200" verticalDpi="1200" r:id="rId1"/>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H9"/>
  <sheetViews>
    <sheetView zoomScale="85" zoomScaleNormal="85" workbookViewId="0">
      <selection activeCell="F23" sqref="F23"/>
    </sheetView>
  </sheetViews>
  <sheetFormatPr defaultRowHeight="15" x14ac:dyDescent="0.25"/>
  <cols>
    <col min="1" max="1" width="14.5703125" customWidth="1"/>
    <col min="2" max="8" width="30.5703125" customWidth="1"/>
  </cols>
  <sheetData>
    <row r="1" spans="1:8" ht="15.75" customHeight="1" thickBot="1" x14ac:dyDescent="0.3">
      <c r="A1" s="2" t="s">
        <v>978</v>
      </c>
      <c r="C1" s="2"/>
      <c r="D1" s="18"/>
      <c r="E1" s="18"/>
      <c r="H1" s="85"/>
    </row>
    <row r="2" spans="1:8" s="293" customFormat="1" ht="57" customHeight="1" x14ac:dyDescent="0.25">
      <c r="A2" s="500" t="s">
        <v>18</v>
      </c>
      <c r="B2" s="448" t="s">
        <v>979</v>
      </c>
      <c r="C2" s="448"/>
      <c r="D2" s="448"/>
      <c r="E2" s="448"/>
      <c r="F2" s="448"/>
      <c r="G2" s="448"/>
      <c r="H2" s="462"/>
    </row>
    <row r="3" spans="1:8" s="293" customFormat="1" ht="33.75" customHeight="1" x14ac:dyDescent="0.25">
      <c r="A3" s="504"/>
      <c r="B3" s="525" t="s">
        <v>980</v>
      </c>
      <c r="C3" s="525"/>
      <c r="D3" s="525"/>
      <c r="E3" s="525"/>
      <c r="F3" s="525"/>
      <c r="G3" s="525"/>
      <c r="H3" s="526"/>
    </row>
    <row r="4" spans="1:8" s="293" customFormat="1" ht="72.75" customHeight="1" thickBot="1" x14ac:dyDescent="0.3">
      <c r="A4" s="501"/>
      <c r="B4" s="319" t="s">
        <v>981</v>
      </c>
      <c r="C4" s="319" t="s">
        <v>982</v>
      </c>
      <c r="D4" s="319" t="s">
        <v>983</v>
      </c>
      <c r="E4" s="319" t="s">
        <v>984</v>
      </c>
      <c r="F4" s="319" t="s">
        <v>985</v>
      </c>
      <c r="G4" s="319" t="s">
        <v>986</v>
      </c>
      <c r="H4" s="253" t="s">
        <v>987</v>
      </c>
    </row>
    <row r="5" spans="1:8" ht="90" x14ac:dyDescent="0.25">
      <c r="A5" s="96" t="s">
        <v>1705</v>
      </c>
      <c r="B5" s="96" t="s">
        <v>1956</v>
      </c>
      <c r="C5" s="299" t="s">
        <v>2317</v>
      </c>
      <c r="D5" s="299" t="s">
        <v>1974</v>
      </c>
      <c r="E5" s="96" t="s">
        <v>1946</v>
      </c>
      <c r="F5" s="299" t="s">
        <v>2318</v>
      </c>
      <c r="G5" s="96" t="s">
        <v>1946</v>
      </c>
      <c r="H5" s="299" t="s">
        <v>2319</v>
      </c>
    </row>
    <row r="6" spans="1:8" x14ac:dyDescent="0.25">
      <c r="A6" s="95"/>
      <c r="B6" s="95"/>
      <c r="C6" s="95"/>
      <c r="D6" s="95"/>
      <c r="E6" s="95"/>
      <c r="F6" s="95"/>
      <c r="G6" s="95"/>
      <c r="H6" s="95"/>
    </row>
    <row r="7" spans="1:8" x14ac:dyDescent="0.25">
      <c r="A7" s="95"/>
      <c r="B7" s="95"/>
      <c r="C7" s="95"/>
      <c r="D7" s="95"/>
      <c r="E7" s="95"/>
      <c r="F7" s="95"/>
      <c r="G7" s="95"/>
      <c r="H7" s="95"/>
    </row>
    <row r="8" spans="1:8" x14ac:dyDescent="0.25">
      <c r="A8" s="95"/>
      <c r="B8" s="95"/>
      <c r="C8" s="95"/>
      <c r="D8" s="95"/>
      <c r="E8" s="95"/>
      <c r="F8" s="95"/>
      <c r="G8" s="95"/>
      <c r="H8" s="95"/>
    </row>
    <row r="9" spans="1:8" x14ac:dyDescent="0.25">
      <c r="A9" s="95"/>
      <c r="B9" s="95"/>
      <c r="C9" s="95"/>
      <c r="D9" s="95"/>
      <c r="E9" s="95"/>
      <c r="F9" s="95"/>
      <c r="G9" s="95"/>
      <c r="H9" s="95"/>
    </row>
  </sheetData>
  <mergeCells count="3">
    <mergeCell ref="A2:A4"/>
    <mergeCell ref="B2:H2"/>
    <mergeCell ref="B3:H3"/>
  </mergeCells>
  <pageMargins left="0.7" right="0.7" top="0.75" bottom="0.75" header="0.3" footer="0.3"/>
  <pageSetup orientation="portrait" horizontalDpi="1200" verticalDpi="1200" r:id="rId1"/>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J11"/>
  <sheetViews>
    <sheetView zoomScale="85" zoomScaleNormal="85" workbookViewId="0">
      <selection activeCell="F23" sqref="F23"/>
    </sheetView>
  </sheetViews>
  <sheetFormatPr defaultRowHeight="15" x14ac:dyDescent="0.25"/>
  <cols>
    <col min="1" max="1" width="14.5703125" customWidth="1"/>
    <col min="2" max="2" width="30.5703125" customWidth="1"/>
    <col min="3" max="3" width="46.140625" customWidth="1"/>
    <col min="4" max="10" width="30.5703125" customWidth="1"/>
  </cols>
  <sheetData>
    <row r="1" spans="1:10" ht="15.75" customHeight="1" thickBot="1" x14ac:dyDescent="0.3">
      <c r="A1" s="2" t="s">
        <v>988</v>
      </c>
      <c r="C1" s="2"/>
      <c r="D1" s="18"/>
      <c r="E1" s="18"/>
      <c r="H1" s="85"/>
    </row>
    <row r="2" spans="1:10" s="293" customFormat="1" ht="30.75" customHeight="1" x14ac:dyDescent="0.25">
      <c r="A2" s="500" t="s">
        <v>18</v>
      </c>
      <c r="B2" s="448" t="s">
        <v>989</v>
      </c>
      <c r="C2" s="448"/>
      <c r="D2" s="448"/>
      <c r="E2" s="448"/>
      <c r="F2" s="448"/>
      <c r="G2" s="448"/>
      <c r="H2" s="448"/>
      <c r="I2" s="448"/>
      <c r="J2" s="462"/>
    </row>
    <row r="3" spans="1:10" s="293" customFormat="1" ht="27.75" customHeight="1" x14ac:dyDescent="0.25">
      <c r="A3" s="504"/>
      <c r="B3" s="486" t="s">
        <v>990</v>
      </c>
      <c r="C3" s="486"/>
      <c r="D3" s="486"/>
      <c r="E3" s="486"/>
      <c r="F3" s="486"/>
      <c r="G3" s="486"/>
      <c r="H3" s="486"/>
      <c r="I3" s="486"/>
      <c r="J3" s="515"/>
    </row>
    <row r="4" spans="1:10" s="293" customFormat="1" ht="72.75" customHeight="1" thickBot="1" x14ac:dyDescent="0.3">
      <c r="A4" s="501"/>
      <c r="B4" s="319" t="s">
        <v>991</v>
      </c>
      <c r="C4" s="319" t="s">
        <v>992</v>
      </c>
      <c r="D4" s="319" t="s">
        <v>993</v>
      </c>
      <c r="E4" s="319" t="s">
        <v>994</v>
      </c>
      <c r="F4" s="319" t="s">
        <v>995</v>
      </c>
      <c r="G4" s="319" t="s">
        <v>996</v>
      </c>
      <c r="H4" s="319" t="s">
        <v>997</v>
      </c>
      <c r="I4" s="86" t="s">
        <v>998</v>
      </c>
      <c r="J4" s="87" t="s">
        <v>999</v>
      </c>
    </row>
    <row r="5" spans="1:10" ht="75" x14ac:dyDescent="0.25">
      <c r="A5" s="96" t="s">
        <v>1705</v>
      </c>
      <c r="B5" s="96">
        <v>7</v>
      </c>
      <c r="C5" s="299" t="s">
        <v>1975</v>
      </c>
      <c r="D5" s="393" t="s">
        <v>2298</v>
      </c>
      <c r="E5" s="394">
        <v>2676950</v>
      </c>
      <c r="F5" s="96" t="s">
        <v>1976</v>
      </c>
      <c r="G5" s="96">
        <v>7</v>
      </c>
      <c r="H5" s="96" t="s">
        <v>1977</v>
      </c>
      <c r="I5" s="415">
        <v>0.12</v>
      </c>
      <c r="J5" s="299" t="s">
        <v>1978</v>
      </c>
    </row>
    <row r="6" spans="1:10" ht="30" x14ac:dyDescent="0.25">
      <c r="A6" s="96" t="s">
        <v>1705</v>
      </c>
      <c r="B6" s="95">
        <v>8</v>
      </c>
      <c r="C6" s="95" t="s">
        <v>1979</v>
      </c>
      <c r="D6" s="99" t="s">
        <v>2297</v>
      </c>
      <c r="E6" s="426">
        <v>78840000</v>
      </c>
      <c r="F6" s="95" t="s">
        <v>1981</v>
      </c>
      <c r="G6" s="95">
        <v>8</v>
      </c>
      <c r="H6" s="95" t="s">
        <v>1985</v>
      </c>
      <c r="I6" s="411"/>
      <c r="J6" s="252" t="s">
        <v>1982</v>
      </c>
    </row>
    <row r="7" spans="1:10" ht="30" x14ac:dyDescent="0.25">
      <c r="A7" s="96" t="s">
        <v>1705</v>
      </c>
      <c r="B7" s="95">
        <v>10</v>
      </c>
      <c r="C7" s="95" t="s">
        <v>1980</v>
      </c>
      <c r="D7" s="99" t="s">
        <v>2297</v>
      </c>
      <c r="E7" s="426">
        <v>78840000</v>
      </c>
      <c r="F7" s="95" t="s">
        <v>1793</v>
      </c>
      <c r="G7" s="95">
        <v>10</v>
      </c>
      <c r="H7" s="95" t="s">
        <v>1984</v>
      </c>
      <c r="I7" s="411"/>
      <c r="J7" s="252" t="s">
        <v>1983</v>
      </c>
    </row>
    <row r="8" spans="1:10" x14ac:dyDescent="0.25">
      <c r="A8" s="96" t="s">
        <v>1705</v>
      </c>
      <c r="B8" s="95">
        <v>26</v>
      </c>
      <c r="C8" s="95" t="s">
        <v>1997</v>
      </c>
      <c r="D8" s="95" t="s">
        <v>2298</v>
      </c>
      <c r="E8" s="412">
        <v>1085745</v>
      </c>
      <c r="F8" s="95" t="s">
        <v>2063</v>
      </c>
      <c r="G8" s="95">
        <v>26</v>
      </c>
      <c r="H8" s="95" t="s">
        <v>1787</v>
      </c>
      <c r="I8" s="414">
        <v>0.85</v>
      </c>
      <c r="J8" s="95"/>
    </row>
    <row r="9" spans="1:10" x14ac:dyDescent="0.25">
      <c r="A9" s="96" t="s">
        <v>1705</v>
      </c>
      <c r="B9" s="413" t="s">
        <v>2062</v>
      </c>
      <c r="C9" s="95" t="s">
        <v>2002</v>
      </c>
      <c r="D9" s="95" t="s">
        <v>2299</v>
      </c>
      <c r="E9" s="412">
        <v>173448000</v>
      </c>
      <c r="F9" s="95"/>
      <c r="G9" s="95"/>
      <c r="H9" s="95"/>
      <c r="I9" s="95"/>
      <c r="J9" s="95"/>
    </row>
    <row r="10" spans="1:10" x14ac:dyDescent="0.25">
      <c r="A10" s="96"/>
      <c r="B10" s="95"/>
      <c r="C10" s="95"/>
      <c r="D10" s="95"/>
      <c r="E10" s="95"/>
      <c r="F10" s="95"/>
      <c r="G10" s="95"/>
      <c r="H10" s="95"/>
      <c r="I10" s="95"/>
      <c r="J10" s="95"/>
    </row>
    <row r="11" spans="1:10" ht="21.75" customHeight="1" x14ac:dyDescent="0.25">
      <c r="A11" s="95"/>
      <c r="B11" s="95"/>
      <c r="C11" s="95"/>
      <c r="D11" s="95"/>
      <c r="E11" s="95"/>
      <c r="F11" s="95"/>
      <c r="G11" s="95"/>
      <c r="H11" s="95"/>
      <c r="I11" s="95"/>
      <c r="J11" s="95"/>
    </row>
  </sheetData>
  <mergeCells count="3">
    <mergeCell ref="A2:A4"/>
    <mergeCell ref="B2:J2"/>
    <mergeCell ref="B3:J3"/>
  </mergeCells>
  <pageMargins left="0.7" right="0.7" top="0.75" bottom="0.75" header="0.3" footer="0.3"/>
  <pageSetup orientation="portrait" horizontalDpi="1200" verticalDpi="1200" r:id="rId1"/>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S9"/>
  <sheetViews>
    <sheetView zoomScale="80" zoomScaleNormal="80" workbookViewId="0">
      <selection activeCell="D16" sqref="D16"/>
    </sheetView>
  </sheetViews>
  <sheetFormatPr defaultRowHeight="15" x14ac:dyDescent="0.25"/>
  <cols>
    <col min="1" max="1" width="14.5703125" customWidth="1"/>
    <col min="2" max="2" width="30.5703125" customWidth="1"/>
    <col min="3" max="3" width="20.5703125" customWidth="1"/>
    <col min="4" max="6" width="30.5703125" customWidth="1"/>
    <col min="7" max="7" width="41.85546875" customWidth="1"/>
    <col min="8" max="19" width="30.5703125" customWidth="1"/>
  </cols>
  <sheetData>
    <row r="1" spans="1:19" ht="15.75" customHeight="1" thickBot="1" x14ac:dyDescent="0.3">
      <c r="A1" s="2" t="s">
        <v>1000</v>
      </c>
      <c r="C1" s="2"/>
      <c r="D1" s="2"/>
      <c r="E1" s="18"/>
      <c r="F1" s="18"/>
    </row>
    <row r="2" spans="1:19" s="293" customFormat="1" ht="30.75" customHeight="1" x14ac:dyDescent="0.25">
      <c r="A2" s="500" t="s">
        <v>18</v>
      </c>
      <c r="B2" s="448" t="s">
        <v>1001</v>
      </c>
      <c r="C2" s="448"/>
      <c r="D2" s="448"/>
      <c r="E2" s="448"/>
      <c r="F2" s="448"/>
      <c r="G2" s="448"/>
      <c r="H2" s="448"/>
      <c r="I2" s="448"/>
      <c r="J2" s="448"/>
      <c r="K2" s="448"/>
      <c r="L2" s="448"/>
      <c r="M2" s="448"/>
      <c r="N2" s="448"/>
      <c r="O2" s="448"/>
      <c r="P2" s="448"/>
      <c r="Q2" s="448"/>
      <c r="R2" s="448"/>
      <c r="S2" s="462"/>
    </row>
    <row r="3" spans="1:19" s="293" customFormat="1" ht="28.5" customHeight="1" x14ac:dyDescent="0.25">
      <c r="A3" s="504"/>
      <c r="B3" s="486" t="s">
        <v>1002</v>
      </c>
      <c r="C3" s="486"/>
      <c r="D3" s="486"/>
      <c r="E3" s="486"/>
      <c r="F3" s="486"/>
      <c r="G3" s="486"/>
      <c r="H3" s="486"/>
      <c r="I3" s="486"/>
      <c r="J3" s="486"/>
      <c r="K3" s="486"/>
      <c r="L3" s="486"/>
      <c r="M3" s="486"/>
      <c r="N3" s="486"/>
      <c r="O3" s="486"/>
      <c r="P3" s="486"/>
      <c r="Q3" s="486"/>
      <c r="R3" s="486"/>
      <c r="S3" s="515"/>
    </row>
    <row r="4" spans="1:19" s="293" customFormat="1" ht="72.75" customHeight="1" thickBot="1" x14ac:dyDescent="0.3">
      <c r="A4" s="501"/>
      <c r="B4" s="319" t="s">
        <v>1003</v>
      </c>
      <c r="C4" s="319" t="s">
        <v>1004</v>
      </c>
      <c r="D4" s="319" t="s">
        <v>1005</v>
      </c>
      <c r="E4" s="319" t="s">
        <v>1006</v>
      </c>
      <c r="F4" s="319" t="s">
        <v>1007</v>
      </c>
      <c r="G4" s="319" t="s">
        <v>1008</v>
      </c>
      <c r="H4" s="86" t="s">
        <v>1009</v>
      </c>
      <c r="I4" s="86" t="s">
        <v>1010</v>
      </c>
      <c r="J4" s="86" t="s">
        <v>1011</v>
      </c>
      <c r="K4" s="86" t="s">
        <v>1012</v>
      </c>
      <c r="L4" s="86" t="s">
        <v>1013</v>
      </c>
      <c r="M4" s="86" t="s">
        <v>1014</v>
      </c>
      <c r="N4" s="86" t="s">
        <v>1015</v>
      </c>
      <c r="O4" s="86" t="s">
        <v>1016</v>
      </c>
      <c r="P4" s="86" t="s">
        <v>1017</v>
      </c>
      <c r="Q4" s="86" t="s">
        <v>1018</v>
      </c>
      <c r="R4" s="86" t="s">
        <v>1019</v>
      </c>
      <c r="S4" s="87" t="s">
        <v>1020</v>
      </c>
    </row>
    <row r="5" spans="1:19" ht="135" x14ac:dyDescent="0.25">
      <c r="A5" s="96" t="s">
        <v>1705</v>
      </c>
      <c r="B5" s="96">
        <v>25</v>
      </c>
      <c r="C5" s="96" t="s">
        <v>1793</v>
      </c>
      <c r="D5" s="299" t="s">
        <v>2177</v>
      </c>
      <c r="E5" s="96" t="s">
        <v>2178</v>
      </c>
      <c r="F5" s="96" t="s">
        <v>1986</v>
      </c>
      <c r="G5" s="299" t="s">
        <v>2179</v>
      </c>
      <c r="H5" s="368">
        <v>0.95</v>
      </c>
      <c r="I5" s="299" t="s">
        <v>2180</v>
      </c>
      <c r="J5" s="299" t="s">
        <v>2181</v>
      </c>
      <c r="K5" s="96" t="s">
        <v>1765</v>
      </c>
      <c r="L5" s="96" t="s">
        <v>2230</v>
      </c>
      <c r="M5" s="96" t="s">
        <v>1793</v>
      </c>
      <c r="N5" s="96" t="s">
        <v>2231</v>
      </c>
      <c r="O5" s="299" t="s">
        <v>2182</v>
      </c>
      <c r="P5" s="96" t="s">
        <v>2183</v>
      </c>
      <c r="Q5" s="260" t="s">
        <v>2184</v>
      </c>
      <c r="R5" s="96" t="s">
        <v>1793</v>
      </c>
      <c r="S5" s="96" t="s">
        <v>1793</v>
      </c>
    </row>
    <row r="6" spans="1:19" ht="9.75" customHeight="1" x14ac:dyDescent="0.25">
      <c r="A6" s="95"/>
      <c r="B6" s="95"/>
      <c r="C6" s="95"/>
      <c r="D6" s="95"/>
      <c r="E6" s="95"/>
      <c r="F6" s="95"/>
      <c r="G6" s="95"/>
      <c r="H6" s="95"/>
      <c r="I6" s="95"/>
      <c r="J6" s="95"/>
      <c r="K6" s="95"/>
      <c r="L6" s="95"/>
      <c r="M6" s="95"/>
      <c r="N6" s="95"/>
      <c r="O6" s="252" t="s">
        <v>2185</v>
      </c>
      <c r="P6" s="95"/>
      <c r="Q6" s="110"/>
      <c r="R6" s="95"/>
      <c r="S6" s="95"/>
    </row>
    <row r="7" spans="1:19" ht="105" x14ac:dyDescent="0.25">
      <c r="A7" s="95"/>
      <c r="B7" s="95"/>
      <c r="C7" s="95"/>
      <c r="D7" s="95"/>
      <c r="E7" s="95"/>
      <c r="F7" s="95"/>
      <c r="G7" s="95"/>
      <c r="H7" s="95"/>
      <c r="I7" s="95"/>
      <c r="J7" s="95"/>
      <c r="K7" s="95"/>
      <c r="L7" s="95"/>
      <c r="M7" s="95"/>
      <c r="N7" s="95"/>
      <c r="O7" s="252" t="s">
        <v>2186</v>
      </c>
      <c r="P7" s="95"/>
      <c r="Q7" s="110"/>
      <c r="R7" s="95"/>
      <c r="S7" s="95"/>
    </row>
    <row r="8" spans="1:19" ht="36.75" customHeight="1" x14ac:dyDescent="0.25">
      <c r="A8" s="95"/>
      <c r="B8" s="95"/>
      <c r="C8" s="95"/>
      <c r="D8" s="95"/>
      <c r="E8" s="95"/>
      <c r="F8" s="95"/>
      <c r="G8" s="95"/>
      <c r="H8" s="95"/>
      <c r="I8" s="95"/>
      <c r="J8" s="95"/>
      <c r="K8" s="95"/>
      <c r="L8" s="95"/>
      <c r="M8" s="95"/>
      <c r="N8" s="95"/>
      <c r="O8" s="95"/>
      <c r="P8" s="95"/>
      <c r="Q8" s="110"/>
      <c r="R8" s="95"/>
      <c r="S8" s="95"/>
    </row>
    <row r="9" spans="1:19" x14ac:dyDescent="0.25">
      <c r="A9" s="95"/>
      <c r="B9" s="95"/>
      <c r="C9" s="95"/>
      <c r="D9" s="95"/>
      <c r="E9" s="95"/>
      <c r="F9" s="95"/>
      <c r="G9" s="95"/>
      <c r="H9" s="95"/>
      <c r="I9" s="95"/>
      <c r="J9" s="95"/>
      <c r="K9" s="95"/>
      <c r="L9" s="95"/>
      <c r="M9" s="95"/>
      <c r="N9" s="95"/>
      <c r="O9" s="95"/>
      <c r="P9" s="95"/>
      <c r="Q9" s="110"/>
      <c r="R9" s="95"/>
      <c r="S9" s="95"/>
    </row>
  </sheetData>
  <mergeCells count="3">
    <mergeCell ref="B2:S2"/>
    <mergeCell ref="A2:A4"/>
    <mergeCell ref="B3:S3"/>
  </mergeCells>
  <pageMargins left="0.7" right="0.7" top="0.75" bottom="0.75" header="0.3" footer="0.3"/>
  <pageSetup orientation="portrait" horizontalDpi="1200" verticalDpi="1200" r:id="rId1"/>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V15"/>
  <sheetViews>
    <sheetView zoomScale="85" zoomScaleNormal="85" workbookViewId="0">
      <selection activeCell="Q29" sqref="Q29"/>
    </sheetView>
  </sheetViews>
  <sheetFormatPr defaultRowHeight="15" x14ac:dyDescent="0.25"/>
  <cols>
    <col min="1" max="1" width="14.5703125" customWidth="1"/>
    <col min="2" max="2" width="36" customWidth="1"/>
    <col min="3" max="3" width="33.42578125" customWidth="1"/>
    <col min="4" max="4" width="38.42578125" customWidth="1"/>
    <col min="5" max="5" width="36.42578125" customWidth="1"/>
    <col min="6" max="6" width="51.140625" customWidth="1"/>
    <col min="7" max="8" width="33.5703125" customWidth="1"/>
    <col min="9" max="9" width="31.140625" customWidth="1"/>
    <col min="10" max="10" width="41.140625" customWidth="1"/>
    <col min="11" max="22" width="13.5703125" customWidth="1"/>
  </cols>
  <sheetData>
    <row r="1" spans="1:22" ht="15.75" customHeight="1" thickBot="1" x14ac:dyDescent="0.3">
      <c r="A1" s="2" t="s">
        <v>1021</v>
      </c>
      <c r="C1" s="2"/>
      <c r="D1" s="18"/>
      <c r="E1" s="18"/>
      <c r="I1" s="85"/>
    </row>
    <row r="2" spans="1:22" s="293" customFormat="1" ht="57" customHeight="1" x14ac:dyDescent="0.25">
      <c r="A2" s="500" t="s">
        <v>18</v>
      </c>
      <c r="B2" s="448" t="s">
        <v>1022</v>
      </c>
      <c r="C2" s="448"/>
      <c r="D2" s="448"/>
      <c r="E2" s="448"/>
      <c r="F2" s="448"/>
      <c r="G2" s="448"/>
      <c r="H2" s="448"/>
      <c r="I2" s="448"/>
      <c r="J2" s="462"/>
      <c r="K2" s="527" t="s">
        <v>1023</v>
      </c>
      <c r="L2" s="527"/>
      <c r="M2" s="527"/>
      <c r="N2" s="527"/>
      <c r="O2" s="527"/>
      <c r="P2" s="527"/>
      <c r="Q2" s="527"/>
      <c r="R2" s="527"/>
      <c r="S2" s="527"/>
      <c r="T2" s="527"/>
      <c r="U2" s="527"/>
      <c r="V2" s="528"/>
    </row>
    <row r="3" spans="1:22" s="293" customFormat="1" ht="30" customHeight="1" x14ac:dyDescent="0.25">
      <c r="A3" s="504"/>
      <c r="B3" s="486" t="s">
        <v>1024</v>
      </c>
      <c r="C3" s="486"/>
      <c r="D3" s="486"/>
      <c r="E3" s="486"/>
      <c r="F3" s="486"/>
      <c r="G3" s="486"/>
      <c r="H3" s="486"/>
      <c r="I3" s="486"/>
      <c r="J3" s="515"/>
      <c r="K3" s="529"/>
      <c r="L3" s="529"/>
      <c r="M3" s="529"/>
      <c r="N3" s="529"/>
      <c r="O3" s="529"/>
      <c r="P3" s="529"/>
      <c r="Q3" s="529"/>
      <c r="R3" s="529"/>
      <c r="S3" s="529"/>
      <c r="T3" s="529"/>
      <c r="U3" s="529"/>
      <c r="V3" s="530"/>
    </row>
    <row r="4" spans="1:22" s="293" customFormat="1" ht="72.75" customHeight="1" thickBot="1" x14ac:dyDescent="0.3">
      <c r="A4" s="501"/>
      <c r="B4" s="319" t="s">
        <v>1025</v>
      </c>
      <c r="C4" s="86" t="s">
        <v>1026</v>
      </c>
      <c r="D4" s="86" t="s">
        <v>1027</v>
      </c>
      <c r="E4" s="86" t="s">
        <v>1028</v>
      </c>
      <c r="F4" s="86" t="s">
        <v>1029</v>
      </c>
      <c r="G4" s="86" t="s">
        <v>1030</v>
      </c>
      <c r="H4" s="86" t="s">
        <v>1031</v>
      </c>
      <c r="I4" s="86" t="s">
        <v>1032</v>
      </c>
      <c r="J4" s="87" t="s">
        <v>1033</v>
      </c>
      <c r="K4" s="320" t="s">
        <v>1034</v>
      </c>
      <c r="L4" s="321" t="s">
        <v>1035</v>
      </c>
      <c r="M4" s="321" t="s">
        <v>1034</v>
      </c>
      <c r="N4" s="321" t="s">
        <v>1035</v>
      </c>
      <c r="O4" s="321" t="s">
        <v>1034</v>
      </c>
      <c r="P4" s="321" t="s">
        <v>1035</v>
      </c>
      <c r="Q4" s="321" t="s">
        <v>1034</v>
      </c>
      <c r="R4" s="321" t="s">
        <v>1035</v>
      </c>
      <c r="S4" s="321" t="s">
        <v>1034</v>
      </c>
      <c r="T4" s="321" t="s">
        <v>1035</v>
      </c>
      <c r="U4" s="321" t="s">
        <v>1034</v>
      </c>
      <c r="V4" s="321" t="s">
        <v>1035</v>
      </c>
    </row>
    <row r="5" spans="1:22" ht="30" x14ac:dyDescent="0.25">
      <c r="A5" s="96" t="s">
        <v>1705</v>
      </c>
      <c r="B5" s="96">
        <v>10</v>
      </c>
      <c r="C5" s="96" t="s">
        <v>2069</v>
      </c>
      <c r="D5" s="420" t="s">
        <v>2187</v>
      </c>
      <c r="E5" s="299" t="s">
        <v>2193</v>
      </c>
      <c r="F5" s="299" t="s">
        <v>2197</v>
      </c>
      <c r="G5" s="96" t="s">
        <v>2196</v>
      </c>
      <c r="H5" s="260" t="s">
        <v>2192</v>
      </c>
      <c r="I5" s="96">
        <v>9</v>
      </c>
      <c r="J5" s="96"/>
      <c r="K5" s="95"/>
      <c r="L5" s="95"/>
      <c r="M5" s="95"/>
      <c r="N5" s="95"/>
      <c r="O5" s="95"/>
      <c r="P5" s="95"/>
      <c r="Q5" s="95"/>
      <c r="R5" s="95"/>
      <c r="S5" s="95"/>
      <c r="T5" s="95"/>
      <c r="U5" s="95"/>
      <c r="V5" s="95"/>
    </row>
    <row r="6" spans="1:22" ht="60" x14ac:dyDescent="0.25">
      <c r="A6" s="96" t="s">
        <v>1705</v>
      </c>
      <c r="B6" s="95" t="s">
        <v>2195</v>
      </c>
      <c r="C6" s="252" t="s">
        <v>2194</v>
      </c>
      <c r="D6" s="421" t="s">
        <v>2188</v>
      </c>
      <c r="E6" s="252" t="s">
        <v>2198</v>
      </c>
      <c r="F6" s="95" t="s">
        <v>2320</v>
      </c>
      <c r="G6" s="95" t="s">
        <v>2321</v>
      </c>
      <c r="H6" s="110" t="s">
        <v>2192</v>
      </c>
      <c r="I6" s="95">
        <v>9</v>
      </c>
      <c r="J6" s="95"/>
      <c r="K6" s="95"/>
      <c r="L6" s="95"/>
      <c r="M6" s="95"/>
      <c r="N6" s="95"/>
      <c r="O6" s="95"/>
      <c r="P6" s="95"/>
      <c r="Q6" s="95"/>
      <c r="R6" s="95"/>
      <c r="S6" s="95"/>
      <c r="T6" s="95"/>
      <c r="U6" s="95"/>
      <c r="V6" s="95"/>
    </row>
    <row r="7" spans="1:22" x14ac:dyDescent="0.25">
      <c r="A7" s="95"/>
      <c r="B7" s="95"/>
      <c r="C7" s="95"/>
      <c r="D7" s="421">
        <v>61.354999999999997</v>
      </c>
      <c r="E7" s="95"/>
      <c r="F7" s="95"/>
      <c r="G7" s="95"/>
      <c r="H7" s="110"/>
      <c r="I7" s="95"/>
      <c r="J7" s="95"/>
      <c r="K7" s="95"/>
      <c r="L7" s="95"/>
      <c r="M7" s="95"/>
      <c r="N7" s="95"/>
      <c r="O7" s="95"/>
      <c r="P7" s="95"/>
      <c r="Q7" s="95"/>
      <c r="R7" s="95"/>
      <c r="S7" s="95"/>
      <c r="T7" s="95"/>
      <c r="U7" s="95"/>
      <c r="V7" s="95"/>
    </row>
    <row r="8" spans="1:22" x14ac:dyDescent="0.25">
      <c r="A8" s="95"/>
      <c r="B8" s="95"/>
      <c r="C8" s="95"/>
      <c r="D8" s="421">
        <v>61.356999999999999</v>
      </c>
      <c r="E8" s="95"/>
      <c r="F8" s="95"/>
      <c r="G8" s="95"/>
      <c r="H8" s="110"/>
      <c r="I8" s="95"/>
      <c r="J8" s="95"/>
      <c r="K8" s="95"/>
      <c r="L8" s="95"/>
      <c r="M8" s="95"/>
      <c r="N8" s="95"/>
      <c r="O8" s="95"/>
      <c r="P8" s="95"/>
      <c r="Q8" s="95"/>
      <c r="R8" s="95"/>
      <c r="S8" s="95"/>
      <c r="T8" s="95"/>
      <c r="U8" s="95"/>
      <c r="V8" s="95"/>
    </row>
    <row r="9" spans="1:22" x14ac:dyDescent="0.25">
      <c r="A9" s="95"/>
      <c r="B9" s="95"/>
      <c r="C9" s="95"/>
      <c r="D9" s="421" t="s">
        <v>2189</v>
      </c>
      <c r="E9" s="95"/>
      <c r="F9" s="95"/>
      <c r="G9" s="95"/>
      <c r="H9" s="110"/>
      <c r="I9" s="95"/>
      <c r="J9" s="95"/>
      <c r="K9" s="95"/>
      <c r="L9" s="95"/>
      <c r="M9" s="95"/>
      <c r="N9" s="95"/>
      <c r="O9" s="95"/>
      <c r="P9" s="95"/>
      <c r="Q9" s="95"/>
      <c r="R9" s="95"/>
      <c r="S9" s="95"/>
      <c r="T9" s="95"/>
      <c r="U9" s="95"/>
      <c r="V9" s="95"/>
    </row>
    <row r="10" spans="1:22" x14ac:dyDescent="0.25">
      <c r="A10" s="95"/>
      <c r="B10" s="95"/>
      <c r="C10" s="95"/>
      <c r="D10" s="421" t="s">
        <v>2190</v>
      </c>
      <c r="E10" s="95"/>
      <c r="F10" s="95"/>
      <c r="G10" s="95"/>
      <c r="H10" s="110"/>
      <c r="I10" s="95"/>
      <c r="J10" s="95"/>
      <c r="K10" s="95"/>
      <c r="L10" s="95"/>
      <c r="M10" s="95"/>
      <c r="N10" s="95"/>
      <c r="O10" s="95"/>
      <c r="P10" s="95"/>
      <c r="Q10" s="95"/>
      <c r="R10" s="95"/>
      <c r="S10" s="95"/>
      <c r="T10" s="95"/>
      <c r="U10" s="95"/>
      <c r="V10" s="95"/>
    </row>
    <row r="11" spans="1:22" x14ac:dyDescent="0.25">
      <c r="A11" s="95"/>
      <c r="B11" s="95"/>
      <c r="C11" s="95"/>
      <c r="D11" s="421" t="s">
        <v>2191</v>
      </c>
      <c r="E11" s="95"/>
      <c r="F11" s="95"/>
      <c r="G11" s="95"/>
      <c r="H11" s="110"/>
      <c r="I11" s="95"/>
      <c r="J11" s="95"/>
      <c r="K11" s="95"/>
      <c r="L11" s="95"/>
      <c r="M11" s="95"/>
      <c r="N11" s="95"/>
      <c r="O11" s="95"/>
      <c r="P11" s="95"/>
      <c r="Q11" s="95"/>
      <c r="R11" s="95"/>
      <c r="S11" s="95"/>
      <c r="T11" s="95"/>
      <c r="U11" s="95"/>
      <c r="V11" s="95"/>
    </row>
    <row r="12" spans="1:22" x14ac:dyDescent="0.25">
      <c r="A12" s="95"/>
      <c r="B12" s="95"/>
      <c r="C12" s="95"/>
      <c r="D12" s="95"/>
      <c r="E12" s="95"/>
      <c r="F12" s="95"/>
      <c r="G12" s="95"/>
      <c r="H12" s="110"/>
      <c r="I12" s="95"/>
      <c r="J12" s="95"/>
      <c r="K12" s="95"/>
      <c r="L12" s="95"/>
      <c r="M12" s="95"/>
      <c r="N12" s="95"/>
      <c r="O12" s="95"/>
      <c r="P12" s="95"/>
      <c r="Q12" s="95"/>
      <c r="R12" s="95"/>
      <c r="S12" s="95"/>
      <c r="T12" s="95"/>
      <c r="U12" s="95"/>
      <c r="V12" s="95"/>
    </row>
    <row r="13" spans="1:22" x14ac:dyDescent="0.25">
      <c r="A13" s="95"/>
      <c r="B13" s="95"/>
      <c r="C13" s="95"/>
      <c r="D13" s="95"/>
      <c r="E13" s="95"/>
      <c r="F13" s="95"/>
      <c r="G13" s="95"/>
      <c r="H13" s="110"/>
      <c r="I13" s="95"/>
      <c r="J13" s="95"/>
      <c r="K13" s="95"/>
      <c r="L13" s="95"/>
      <c r="M13" s="95"/>
      <c r="N13" s="95"/>
      <c r="O13" s="95"/>
      <c r="P13" s="95"/>
      <c r="Q13" s="95"/>
      <c r="R13" s="95"/>
      <c r="S13" s="95"/>
      <c r="T13" s="95"/>
      <c r="U13" s="95"/>
      <c r="V13" s="95"/>
    </row>
    <row r="14" spans="1:22" x14ac:dyDescent="0.25">
      <c r="A14" s="95"/>
      <c r="B14" s="95"/>
      <c r="C14" s="95"/>
      <c r="D14" s="95"/>
      <c r="E14" s="95"/>
      <c r="F14" s="95"/>
      <c r="G14" s="95"/>
      <c r="H14" s="110"/>
      <c r="I14" s="95"/>
      <c r="J14" s="95"/>
      <c r="K14" s="95"/>
      <c r="L14" s="95"/>
      <c r="M14" s="95"/>
      <c r="N14" s="95"/>
      <c r="O14" s="95"/>
      <c r="P14" s="95"/>
      <c r="Q14" s="95"/>
      <c r="R14" s="95"/>
      <c r="S14" s="95"/>
      <c r="T14" s="95"/>
      <c r="U14" s="95"/>
      <c r="V14" s="95"/>
    </row>
    <row r="15" spans="1:22" x14ac:dyDescent="0.25">
      <c r="A15" s="95"/>
      <c r="B15" s="95"/>
      <c r="C15" s="95"/>
      <c r="D15" s="95"/>
      <c r="E15" s="95"/>
      <c r="F15" s="95"/>
      <c r="G15" s="95"/>
      <c r="H15" s="110"/>
      <c r="I15" s="95"/>
      <c r="J15" s="95"/>
      <c r="K15" s="95"/>
      <c r="L15" s="95"/>
      <c r="M15" s="95"/>
      <c r="N15" s="95"/>
      <c r="O15" s="95"/>
      <c r="P15" s="95"/>
      <c r="Q15" s="95"/>
      <c r="R15" s="95"/>
      <c r="S15" s="95"/>
      <c r="T15" s="95"/>
      <c r="U15" s="95"/>
      <c r="V15" s="95"/>
    </row>
  </sheetData>
  <mergeCells count="4">
    <mergeCell ref="A2:A4"/>
    <mergeCell ref="B2:J2"/>
    <mergeCell ref="B3:J3"/>
    <mergeCell ref="K2:V3"/>
  </mergeCells>
  <pageMargins left="0.7" right="0.7" top="0.75" bottom="0.75" header="0.3" footer="0.3"/>
  <pageSetup orientation="portrait" horizontalDpi="1200" verticalDpi="1200" r:id="rId1"/>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Q9"/>
  <sheetViews>
    <sheetView zoomScale="85" zoomScaleNormal="85" workbookViewId="0">
      <selection activeCell="F24" sqref="F24"/>
    </sheetView>
  </sheetViews>
  <sheetFormatPr defaultRowHeight="15" x14ac:dyDescent="0.25"/>
  <cols>
    <col min="1" max="1" width="14.5703125" customWidth="1"/>
    <col min="2" max="3" width="30.5703125" customWidth="1"/>
    <col min="4" max="4" width="38.42578125" customWidth="1"/>
    <col min="5" max="5" width="36.42578125" customWidth="1"/>
    <col min="6" max="6" width="52.42578125" customWidth="1"/>
    <col min="7" max="7" width="50.5703125" customWidth="1"/>
    <col min="8" max="17" width="13.5703125" customWidth="1"/>
  </cols>
  <sheetData>
    <row r="1" spans="1:17" ht="15.75" customHeight="1" thickBot="1" x14ac:dyDescent="0.3">
      <c r="A1" s="2" t="s">
        <v>1036</v>
      </c>
      <c r="C1" s="2"/>
      <c r="D1" s="18"/>
      <c r="E1" s="18"/>
    </row>
    <row r="2" spans="1:17" s="293" customFormat="1" ht="32.25" customHeight="1" x14ac:dyDescent="0.25">
      <c r="A2" s="500" t="s">
        <v>18</v>
      </c>
      <c r="B2" s="448" t="s">
        <v>1037</v>
      </c>
      <c r="C2" s="448"/>
      <c r="D2" s="448"/>
      <c r="E2" s="448"/>
      <c r="F2" s="448"/>
      <c r="G2" s="462"/>
      <c r="H2" s="531" t="s">
        <v>1038</v>
      </c>
      <c r="I2" s="531"/>
      <c r="J2" s="531"/>
      <c r="K2" s="531"/>
      <c r="L2" s="531"/>
      <c r="M2" s="531"/>
      <c r="N2" s="531"/>
      <c r="O2" s="531"/>
      <c r="P2" s="531"/>
      <c r="Q2" s="532"/>
    </row>
    <row r="3" spans="1:17" s="293" customFormat="1" ht="32.25" customHeight="1" x14ac:dyDescent="0.25">
      <c r="A3" s="504"/>
      <c r="B3" s="486" t="s">
        <v>1039</v>
      </c>
      <c r="C3" s="486"/>
      <c r="D3" s="486"/>
      <c r="E3" s="486"/>
      <c r="F3" s="486"/>
      <c r="G3" s="515"/>
      <c r="H3" s="529"/>
      <c r="I3" s="529"/>
      <c r="J3" s="529"/>
      <c r="K3" s="529"/>
      <c r="L3" s="529"/>
      <c r="M3" s="529"/>
      <c r="N3" s="529"/>
      <c r="O3" s="529"/>
      <c r="P3" s="529"/>
      <c r="Q3" s="533"/>
    </row>
    <row r="4" spans="1:17" s="293" customFormat="1" ht="72.75" customHeight="1" thickBot="1" x14ac:dyDescent="0.3">
      <c r="A4" s="501"/>
      <c r="B4" s="319" t="s">
        <v>1040</v>
      </c>
      <c r="C4" s="86" t="s">
        <v>1003</v>
      </c>
      <c r="D4" s="86" t="s">
        <v>1041</v>
      </c>
      <c r="E4" s="86" t="s">
        <v>1042</v>
      </c>
      <c r="F4" s="86" t="s">
        <v>1043</v>
      </c>
      <c r="G4" s="87" t="s">
        <v>1044</v>
      </c>
      <c r="H4" s="302" t="s">
        <v>1045</v>
      </c>
      <c r="I4" s="312" t="s">
        <v>1046</v>
      </c>
      <c r="J4" s="312" t="s">
        <v>1045</v>
      </c>
      <c r="K4" s="312" t="s">
        <v>1046</v>
      </c>
      <c r="L4" s="312" t="s">
        <v>1045</v>
      </c>
      <c r="M4" s="312" t="s">
        <v>1046</v>
      </c>
      <c r="N4" s="312" t="s">
        <v>1045</v>
      </c>
      <c r="O4" s="312" t="s">
        <v>1046</v>
      </c>
      <c r="P4" s="312" t="s">
        <v>1045</v>
      </c>
      <c r="Q4" s="29" t="s">
        <v>1046</v>
      </c>
    </row>
    <row r="5" spans="1:17" x14ac:dyDescent="0.25">
      <c r="A5" s="96" t="s">
        <v>1705</v>
      </c>
      <c r="B5" s="96"/>
      <c r="C5" s="96"/>
      <c r="D5" s="96"/>
      <c r="E5" s="96"/>
      <c r="F5" s="96"/>
      <c r="G5" s="96"/>
      <c r="H5" s="96"/>
      <c r="I5" s="96"/>
      <c r="J5" s="96"/>
      <c r="K5" s="96"/>
      <c r="L5" s="96"/>
      <c r="M5" s="96"/>
      <c r="N5" s="96"/>
      <c r="O5" s="96"/>
      <c r="P5" s="96"/>
      <c r="Q5" s="96"/>
    </row>
    <row r="6" spans="1:17" x14ac:dyDescent="0.25">
      <c r="A6" s="95"/>
      <c r="B6" s="95"/>
      <c r="C6" s="95"/>
      <c r="D6" s="95"/>
      <c r="E6" s="95"/>
      <c r="F6" s="95"/>
      <c r="G6" s="95"/>
      <c r="H6" s="95"/>
      <c r="I6" s="95"/>
      <c r="J6" s="95"/>
      <c r="K6" s="95"/>
      <c r="L6" s="95"/>
      <c r="M6" s="95"/>
      <c r="N6" s="95"/>
      <c r="O6" s="95"/>
      <c r="P6" s="95"/>
      <c r="Q6" s="95"/>
    </row>
    <row r="7" spans="1:17" x14ac:dyDescent="0.25">
      <c r="A7" s="95"/>
      <c r="B7" s="95"/>
      <c r="C7" s="95"/>
      <c r="D7" s="95"/>
      <c r="E7" s="95"/>
      <c r="F7" s="95"/>
      <c r="G7" s="95"/>
      <c r="H7" s="95"/>
      <c r="I7" s="95"/>
      <c r="J7" s="95"/>
      <c r="K7" s="95"/>
      <c r="L7" s="95"/>
      <c r="M7" s="95"/>
      <c r="N7" s="95"/>
      <c r="O7" s="95"/>
      <c r="P7" s="95"/>
      <c r="Q7" s="95"/>
    </row>
    <row r="8" spans="1:17" x14ac:dyDescent="0.25">
      <c r="A8" s="95"/>
      <c r="B8" s="95"/>
      <c r="C8" s="95"/>
      <c r="D8" s="95"/>
      <c r="E8" s="95"/>
      <c r="F8" s="95"/>
      <c r="G8" s="95"/>
      <c r="H8" s="95"/>
      <c r="I8" s="95"/>
      <c r="J8" s="95"/>
      <c r="K8" s="95"/>
      <c r="L8" s="95"/>
      <c r="M8" s="95"/>
      <c r="N8" s="95"/>
      <c r="O8" s="95"/>
      <c r="P8" s="95"/>
      <c r="Q8" s="95"/>
    </row>
    <row r="9" spans="1:17" x14ac:dyDescent="0.25">
      <c r="A9" s="95"/>
      <c r="B9" s="95"/>
      <c r="C9" s="95"/>
      <c r="D9" s="95"/>
      <c r="E9" s="95"/>
      <c r="F9" s="95"/>
      <c r="G9" s="95"/>
      <c r="H9" s="95"/>
      <c r="I9" s="95"/>
      <c r="J9" s="95"/>
      <c r="K9" s="95"/>
      <c r="L9" s="95"/>
      <c r="M9" s="95"/>
      <c r="N9" s="95"/>
      <c r="O9" s="95"/>
      <c r="P9" s="95"/>
      <c r="Q9" s="95"/>
    </row>
  </sheetData>
  <mergeCells count="4">
    <mergeCell ref="A2:A4"/>
    <mergeCell ref="B2:G2"/>
    <mergeCell ref="B3:G3"/>
    <mergeCell ref="H2:Q3"/>
  </mergeCells>
  <pageMargins left="0.7" right="0.7" top="0.75" bottom="0.75" header="0.3" footer="0.3"/>
  <pageSetup orientation="portrait" horizontalDpi="1200" verticalDpi="1200" r:id="rId1"/>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Z7"/>
  <sheetViews>
    <sheetView topLeftCell="F1" zoomScale="85" zoomScaleNormal="85" workbookViewId="0">
      <selection activeCell="G13" sqref="G13"/>
    </sheetView>
  </sheetViews>
  <sheetFormatPr defaultRowHeight="15" x14ac:dyDescent="0.25"/>
  <cols>
    <col min="1" max="1" width="14.5703125" customWidth="1"/>
    <col min="2" max="2" width="36.42578125" customWidth="1"/>
    <col min="3" max="8" width="30.5703125" customWidth="1"/>
    <col min="9" max="20" width="13.5703125" customWidth="1"/>
  </cols>
  <sheetData>
    <row r="1" spans="1:26" ht="15.75" customHeight="1" thickBot="1" x14ac:dyDescent="0.3">
      <c r="A1" s="2" t="s">
        <v>1047</v>
      </c>
      <c r="C1" s="2"/>
      <c r="D1" s="2"/>
      <c r="E1" s="18"/>
      <c r="F1" s="18"/>
    </row>
    <row r="2" spans="1:26" s="293" customFormat="1" ht="30.75" customHeight="1" x14ac:dyDescent="0.25">
      <c r="A2" s="500" t="s">
        <v>18</v>
      </c>
      <c r="B2" s="448" t="s">
        <v>1048</v>
      </c>
      <c r="C2" s="448"/>
      <c r="D2" s="448"/>
      <c r="E2" s="448"/>
      <c r="F2" s="448"/>
      <c r="G2" s="448"/>
      <c r="H2" s="462"/>
      <c r="I2" s="531" t="s">
        <v>1049</v>
      </c>
      <c r="J2" s="531"/>
      <c r="K2" s="531"/>
      <c r="L2" s="531"/>
      <c r="M2" s="531"/>
      <c r="N2" s="531"/>
      <c r="O2" s="531"/>
      <c r="P2" s="531"/>
      <c r="Q2" s="531"/>
      <c r="R2" s="531"/>
      <c r="S2" s="531"/>
      <c r="T2" s="532"/>
    </row>
    <row r="3" spans="1:26" s="293" customFormat="1" ht="27.75" customHeight="1" x14ac:dyDescent="0.25">
      <c r="A3" s="504"/>
      <c r="B3" s="486" t="s">
        <v>1050</v>
      </c>
      <c r="C3" s="486"/>
      <c r="D3" s="486"/>
      <c r="E3" s="486"/>
      <c r="F3" s="486"/>
      <c r="G3" s="486"/>
      <c r="H3" s="515"/>
      <c r="I3" s="529"/>
      <c r="J3" s="529"/>
      <c r="K3" s="529"/>
      <c r="L3" s="529"/>
      <c r="M3" s="529"/>
      <c r="N3" s="529"/>
      <c r="O3" s="529"/>
      <c r="P3" s="529"/>
      <c r="Q3" s="529"/>
      <c r="R3" s="529"/>
      <c r="S3" s="529"/>
      <c r="T3" s="533"/>
    </row>
    <row r="4" spans="1:26" s="293" customFormat="1" ht="72.75" customHeight="1" thickBot="1" x14ac:dyDescent="0.3">
      <c r="A4" s="501"/>
      <c r="B4" s="319" t="s">
        <v>1051</v>
      </c>
      <c r="C4" s="319" t="s">
        <v>1052</v>
      </c>
      <c r="D4" s="86" t="s">
        <v>1053</v>
      </c>
      <c r="E4" s="86" t="s">
        <v>1054</v>
      </c>
      <c r="F4" s="86" t="s">
        <v>1055</v>
      </c>
      <c r="G4" s="86" t="s">
        <v>1056</v>
      </c>
      <c r="H4" s="87" t="s">
        <v>1057</v>
      </c>
      <c r="I4" s="302" t="s">
        <v>1045</v>
      </c>
      <c r="J4" s="312" t="s">
        <v>1058</v>
      </c>
      <c r="K4" s="312" t="s">
        <v>1045</v>
      </c>
      <c r="L4" s="312" t="s">
        <v>1058</v>
      </c>
      <c r="M4" s="312" t="s">
        <v>1045</v>
      </c>
      <c r="N4" s="312" t="s">
        <v>1058</v>
      </c>
      <c r="O4" s="312" t="s">
        <v>1045</v>
      </c>
      <c r="P4" s="312" t="s">
        <v>1058</v>
      </c>
      <c r="Q4" s="312" t="s">
        <v>1045</v>
      </c>
      <c r="R4" s="312" t="s">
        <v>1058</v>
      </c>
      <c r="S4" s="312" t="s">
        <v>1045</v>
      </c>
      <c r="T4" s="29" t="s">
        <v>1058</v>
      </c>
      <c r="U4" s="416" t="s">
        <v>1045</v>
      </c>
      <c r="V4" s="417" t="s">
        <v>1058</v>
      </c>
      <c r="W4" s="416" t="s">
        <v>1045</v>
      </c>
      <c r="X4" s="417" t="s">
        <v>1058</v>
      </c>
      <c r="Y4" s="416" t="s">
        <v>1045</v>
      </c>
      <c r="Z4" s="417" t="s">
        <v>1058</v>
      </c>
    </row>
    <row r="5" spans="1:26" ht="105" x14ac:dyDescent="0.25">
      <c r="A5" s="96" t="s">
        <v>1705</v>
      </c>
      <c r="B5" s="96" t="s">
        <v>2128</v>
      </c>
      <c r="C5" s="96">
        <v>7</v>
      </c>
      <c r="D5" s="96" t="s">
        <v>2129</v>
      </c>
      <c r="E5" s="96" t="s">
        <v>2130</v>
      </c>
      <c r="F5" s="96" t="s">
        <v>2131</v>
      </c>
      <c r="G5" s="299" t="s">
        <v>2132</v>
      </c>
      <c r="H5" s="96" t="s">
        <v>2133</v>
      </c>
      <c r="I5" s="96" t="s">
        <v>2147</v>
      </c>
      <c r="J5" s="419" t="s">
        <v>2134</v>
      </c>
      <c r="K5" s="96" t="s">
        <v>2135</v>
      </c>
      <c r="L5" s="96" t="s">
        <v>2136</v>
      </c>
      <c r="M5" s="96" t="s">
        <v>2137</v>
      </c>
      <c r="N5" s="96" t="s">
        <v>2136</v>
      </c>
      <c r="O5" s="96" t="s">
        <v>2138</v>
      </c>
      <c r="P5" s="96" t="s">
        <v>2136</v>
      </c>
      <c r="Q5" s="299" t="s">
        <v>2139</v>
      </c>
      <c r="R5" s="96" t="s">
        <v>2140</v>
      </c>
      <c r="S5" s="96"/>
      <c r="T5" s="96"/>
      <c r="U5" s="96"/>
      <c r="V5" s="96"/>
      <c r="W5" s="96"/>
      <c r="X5" s="96"/>
      <c r="Y5" s="96"/>
      <c r="Z5" s="96"/>
    </row>
    <row r="6" spans="1:26" ht="90" x14ac:dyDescent="0.25">
      <c r="A6" s="96" t="s">
        <v>1705</v>
      </c>
      <c r="B6" s="95" t="s">
        <v>2199</v>
      </c>
      <c r="C6" s="95">
        <v>26</v>
      </c>
      <c r="D6" s="95" t="s">
        <v>2129</v>
      </c>
      <c r="E6" s="95" t="s">
        <v>2141</v>
      </c>
      <c r="F6" s="95" t="s">
        <v>2142</v>
      </c>
      <c r="G6" s="299" t="s">
        <v>2143</v>
      </c>
      <c r="H6" s="368" t="s">
        <v>2144</v>
      </c>
      <c r="I6" s="96" t="s">
        <v>2135</v>
      </c>
      <c r="J6" s="96" t="s">
        <v>2145</v>
      </c>
      <c r="K6" s="96" t="s">
        <v>2138</v>
      </c>
      <c r="L6" s="419" t="s">
        <v>2146</v>
      </c>
      <c r="M6" s="96" t="s">
        <v>2147</v>
      </c>
      <c r="N6" s="96" t="s">
        <v>2148</v>
      </c>
      <c r="O6" s="96" t="s">
        <v>2149</v>
      </c>
      <c r="P6" s="96" t="s">
        <v>2150</v>
      </c>
      <c r="Q6" s="96" t="s">
        <v>2151</v>
      </c>
      <c r="R6" s="96" t="s">
        <v>2150</v>
      </c>
      <c r="S6" s="96" t="s">
        <v>2152</v>
      </c>
      <c r="T6" s="96" t="s">
        <v>2153</v>
      </c>
      <c r="U6" s="96" t="s">
        <v>2154</v>
      </c>
      <c r="V6" s="96" t="s">
        <v>2155</v>
      </c>
      <c r="W6" s="96" t="s">
        <v>2156</v>
      </c>
      <c r="X6" s="96" t="s">
        <v>2157</v>
      </c>
      <c r="Y6" s="96" t="s">
        <v>2158</v>
      </c>
      <c r="Z6" s="96" t="s">
        <v>2159</v>
      </c>
    </row>
    <row r="7" spans="1:26" ht="30" x14ac:dyDescent="0.25">
      <c r="A7" s="96" t="s">
        <v>1705</v>
      </c>
      <c r="B7" s="95" t="s">
        <v>2160</v>
      </c>
      <c r="C7" s="95">
        <v>11</v>
      </c>
      <c r="D7" s="95" t="s">
        <v>2129</v>
      </c>
      <c r="E7" s="95" t="s">
        <v>2161</v>
      </c>
      <c r="F7" s="95" t="s">
        <v>2162</v>
      </c>
      <c r="G7" s="252" t="s">
        <v>2163</v>
      </c>
      <c r="H7" s="96" t="s">
        <v>1793</v>
      </c>
      <c r="I7" s="96" t="s">
        <v>1793</v>
      </c>
      <c r="J7" s="96" t="s">
        <v>1793</v>
      </c>
      <c r="K7" s="96" t="s">
        <v>1793</v>
      </c>
      <c r="L7" s="96" t="s">
        <v>1793</v>
      </c>
      <c r="M7" s="96" t="s">
        <v>1793</v>
      </c>
      <c r="N7" s="96" t="s">
        <v>1793</v>
      </c>
      <c r="O7" s="96" t="s">
        <v>1793</v>
      </c>
      <c r="P7" s="96" t="s">
        <v>1793</v>
      </c>
      <c r="Q7" s="96" t="s">
        <v>1793</v>
      </c>
      <c r="R7" s="96" t="s">
        <v>1793</v>
      </c>
      <c r="S7" s="96" t="s">
        <v>1793</v>
      </c>
      <c r="T7" s="96" t="s">
        <v>1793</v>
      </c>
      <c r="U7" s="96" t="s">
        <v>1793</v>
      </c>
      <c r="V7" s="96" t="s">
        <v>1793</v>
      </c>
      <c r="W7" s="96" t="s">
        <v>1793</v>
      </c>
      <c r="X7" s="96" t="s">
        <v>1793</v>
      </c>
      <c r="Y7" s="96" t="s">
        <v>1793</v>
      </c>
      <c r="Z7" s="96" t="s">
        <v>1793</v>
      </c>
    </row>
  </sheetData>
  <mergeCells count="4">
    <mergeCell ref="A2:A4"/>
    <mergeCell ref="B2:H2"/>
    <mergeCell ref="B3:H3"/>
    <mergeCell ref="I2:T3"/>
  </mergeCells>
  <pageMargins left="0.7" right="0.7" top="0.75" bottom="0.75" header="0.3" footer="0.3"/>
  <pageSetup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9"/>
  </sheetPr>
  <dimension ref="A1:V4"/>
  <sheetViews>
    <sheetView workbookViewId="0">
      <pane xSplit="3" ySplit="3" topLeftCell="D4" activePane="bottomRight" state="frozen"/>
      <selection pane="topRight" activeCell="A2" sqref="A2:A3"/>
      <selection pane="bottomLeft" activeCell="A2" sqref="A2:A3"/>
      <selection pane="bottomRight" activeCell="F32" sqref="F32"/>
    </sheetView>
  </sheetViews>
  <sheetFormatPr defaultColWidth="9.140625" defaultRowHeight="12.75" x14ac:dyDescent="0.2"/>
  <cols>
    <col min="1" max="1" width="20.85546875" style="18" bestFit="1" customWidth="1"/>
    <col min="2" max="2" width="20.85546875" style="18" customWidth="1"/>
    <col min="3" max="3" width="38.42578125" style="18" customWidth="1"/>
    <col min="4" max="11" width="22.42578125" style="18" customWidth="1"/>
    <col min="12" max="16" width="15.5703125" style="18" customWidth="1"/>
    <col min="17" max="17" width="20.5703125" style="18" customWidth="1"/>
    <col min="18" max="22" width="15.5703125" style="18" customWidth="1"/>
    <col min="23" max="16384" width="9.140625" style="18"/>
  </cols>
  <sheetData>
    <row r="1" spans="1:22" s="48" customFormat="1" ht="13.5" thickBot="1" x14ac:dyDescent="0.25">
      <c r="A1" s="12" t="s">
        <v>147</v>
      </c>
    </row>
    <row r="2" spans="1:22" s="48" customFormat="1" ht="12.75" customHeight="1" x14ac:dyDescent="0.2">
      <c r="A2" s="446" t="s">
        <v>17</v>
      </c>
      <c r="B2" s="448" t="s">
        <v>18</v>
      </c>
      <c r="C2" s="458" t="s">
        <v>135</v>
      </c>
      <c r="D2" s="448" t="s">
        <v>148</v>
      </c>
      <c r="E2" s="448"/>
      <c r="F2" s="448"/>
      <c r="G2" s="448"/>
      <c r="H2" s="448"/>
      <c r="I2" s="448"/>
      <c r="J2" s="448"/>
      <c r="K2" s="448" t="s">
        <v>149</v>
      </c>
      <c r="L2" s="448"/>
      <c r="M2" s="448"/>
      <c r="N2" s="448"/>
      <c r="O2" s="448"/>
      <c r="P2" s="448"/>
      <c r="Q2" s="448"/>
      <c r="R2" s="448"/>
      <c r="S2" s="448"/>
      <c r="T2" s="448"/>
      <c r="U2" s="448"/>
      <c r="V2" s="462"/>
    </row>
    <row r="3" spans="1:22" s="48" customFormat="1" ht="127.5" customHeight="1" thickBot="1" x14ac:dyDescent="0.25">
      <c r="A3" s="447"/>
      <c r="B3" s="449"/>
      <c r="C3" s="461"/>
      <c r="D3" s="311" t="s">
        <v>150</v>
      </c>
      <c r="E3" s="311" t="s">
        <v>151</v>
      </c>
      <c r="F3" s="311" t="s">
        <v>152</v>
      </c>
      <c r="G3" s="311" t="s">
        <v>153</v>
      </c>
      <c r="H3" s="312" t="s">
        <v>154</v>
      </c>
      <c r="I3" s="312" t="s">
        <v>155</v>
      </c>
      <c r="J3" s="312" t="s">
        <v>156</v>
      </c>
      <c r="K3" s="349" t="s">
        <v>157</v>
      </c>
      <c r="L3" s="349" t="s">
        <v>158</v>
      </c>
      <c r="M3" s="349" t="s">
        <v>159</v>
      </c>
      <c r="N3" s="349" t="s">
        <v>160</v>
      </c>
      <c r="O3" s="349" t="s">
        <v>161</v>
      </c>
      <c r="P3" s="349" t="s">
        <v>162</v>
      </c>
      <c r="Q3" s="349" t="s">
        <v>163</v>
      </c>
      <c r="R3" s="349" t="s">
        <v>164</v>
      </c>
      <c r="S3" s="349" t="s">
        <v>165</v>
      </c>
      <c r="T3" s="349" t="s">
        <v>166</v>
      </c>
      <c r="U3" s="349" t="s">
        <v>167</v>
      </c>
      <c r="V3" s="29" t="s">
        <v>168</v>
      </c>
    </row>
    <row r="4" spans="1:22" s="20" customFormat="1" x14ac:dyDescent="0.2">
      <c r="A4" s="68"/>
      <c r="B4" s="43" t="s">
        <v>20</v>
      </c>
      <c r="C4" s="23" t="s">
        <v>1634</v>
      </c>
      <c r="D4" s="19" t="s">
        <v>1638</v>
      </c>
      <c r="E4" s="19" t="s">
        <v>1636</v>
      </c>
      <c r="F4" s="19" t="s">
        <v>1636</v>
      </c>
      <c r="G4" s="19" t="s">
        <v>1638</v>
      </c>
      <c r="H4" s="23" t="s">
        <v>1638</v>
      </c>
      <c r="I4" s="23" t="s">
        <v>1638</v>
      </c>
      <c r="J4" s="23" t="s">
        <v>1636</v>
      </c>
      <c r="K4" s="23" t="s">
        <v>1639</v>
      </c>
      <c r="L4" s="23" t="s">
        <v>1638</v>
      </c>
      <c r="M4" s="47" t="s">
        <v>1636</v>
      </c>
      <c r="N4" s="47" t="s">
        <v>1638</v>
      </c>
      <c r="O4" s="47" t="s">
        <v>1638</v>
      </c>
      <c r="P4" s="47" t="s">
        <v>1636</v>
      </c>
      <c r="Q4" s="47" t="s">
        <v>1638</v>
      </c>
      <c r="R4" s="47" t="s">
        <v>1636</v>
      </c>
      <c r="S4" s="47" t="s">
        <v>1638</v>
      </c>
      <c r="T4" s="47" t="s">
        <v>1638</v>
      </c>
      <c r="U4" s="47" t="s">
        <v>1636</v>
      </c>
      <c r="V4" s="47" t="s">
        <v>1638</v>
      </c>
    </row>
  </sheetData>
  <mergeCells count="5">
    <mergeCell ref="A2:A3"/>
    <mergeCell ref="C2:C3"/>
    <mergeCell ref="B2:B3"/>
    <mergeCell ref="D2:J2"/>
    <mergeCell ref="K2:V2"/>
  </mergeCells>
  <pageMargins left="0.7" right="0.7" top="0.75" bottom="0.75" header="0.3" footer="0.3"/>
  <pageSetup orientation="portrait" r:id="rId1"/>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M9"/>
  <sheetViews>
    <sheetView zoomScale="85" zoomScaleNormal="85" workbookViewId="0">
      <selection activeCell="D6" sqref="D6"/>
    </sheetView>
  </sheetViews>
  <sheetFormatPr defaultRowHeight="15" x14ac:dyDescent="0.25"/>
  <cols>
    <col min="1" max="1" width="14.5703125" customWidth="1"/>
    <col min="2" max="6" width="30.5703125" customWidth="1"/>
    <col min="7" max="7" width="37.140625" customWidth="1"/>
    <col min="8" max="10" width="30.5703125" customWidth="1"/>
    <col min="11" max="11" width="48" customWidth="1"/>
    <col min="12" max="13" width="30.5703125" customWidth="1"/>
  </cols>
  <sheetData>
    <row r="1" spans="1:13" ht="15.75" customHeight="1" thickBot="1" x14ac:dyDescent="0.3">
      <c r="A1" s="2" t="s">
        <v>1059</v>
      </c>
      <c r="C1" s="2"/>
      <c r="D1" s="2"/>
      <c r="E1" s="18"/>
      <c r="F1" s="18"/>
    </row>
    <row r="2" spans="1:13" s="293" customFormat="1" ht="25.5" customHeight="1" x14ac:dyDescent="0.25">
      <c r="A2" s="500" t="s">
        <v>18</v>
      </c>
      <c r="B2" s="448" t="s">
        <v>1060</v>
      </c>
      <c r="C2" s="448"/>
      <c r="D2" s="448"/>
      <c r="E2" s="448"/>
      <c r="F2" s="448"/>
      <c r="G2" s="448"/>
      <c r="H2" s="448"/>
      <c r="I2" s="448"/>
      <c r="J2" s="448"/>
      <c r="K2" s="448"/>
      <c r="L2" s="448"/>
      <c r="M2" s="462"/>
    </row>
    <row r="3" spans="1:13" s="293" customFormat="1" ht="31.5" customHeight="1" x14ac:dyDescent="0.25">
      <c r="A3" s="504"/>
      <c r="B3" s="486" t="s">
        <v>1061</v>
      </c>
      <c r="C3" s="486"/>
      <c r="D3" s="486"/>
      <c r="E3" s="486"/>
      <c r="F3" s="486"/>
      <c r="G3" s="486"/>
      <c r="H3" s="486"/>
      <c r="I3" s="486"/>
      <c r="J3" s="486"/>
      <c r="K3" s="486"/>
      <c r="L3" s="486"/>
      <c r="M3" s="515"/>
    </row>
    <row r="4" spans="1:13" s="293" customFormat="1" ht="72.75" customHeight="1" thickBot="1" x14ac:dyDescent="0.3">
      <c r="A4" s="501"/>
      <c r="B4" s="86" t="s">
        <v>1062</v>
      </c>
      <c r="C4" s="311" t="s">
        <v>1063</v>
      </c>
      <c r="D4" s="311" t="s">
        <v>1064</v>
      </c>
      <c r="E4" s="311" t="s">
        <v>1065</v>
      </c>
      <c r="F4" s="311" t="s">
        <v>1066</v>
      </c>
      <c r="G4" s="311" t="s">
        <v>1067</v>
      </c>
      <c r="H4" s="86" t="s">
        <v>1068</v>
      </c>
      <c r="I4" s="86" t="s">
        <v>1069</v>
      </c>
      <c r="J4" s="86" t="s">
        <v>1070</v>
      </c>
      <c r="K4" s="86" t="s">
        <v>1071</v>
      </c>
      <c r="L4" s="86" t="s">
        <v>1072</v>
      </c>
      <c r="M4" s="87" t="s">
        <v>1073</v>
      </c>
    </row>
    <row r="5" spans="1:13" ht="409.5" x14ac:dyDescent="0.25">
      <c r="A5" s="96" t="s">
        <v>1705</v>
      </c>
      <c r="B5" s="96">
        <v>26</v>
      </c>
      <c r="C5" s="96">
        <v>26</v>
      </c>
      <c r="D5" s="299" t="s">
        <v>2200</v>
      </c>
      <c r="E5" s="96">
        <v>26</v>
      </c>
      <c r="F5" s="96" t="s">
        <v>2204</v>
      </c>
      <c r="G5" s="96" t="s">
        <v>2203</v>
      </c>
      <c r="H5" s="299" t="s">
        <v>2207</v>
      </c>
      <c r="I5" s="299" t="s">
        <v>2209</v>
      </c>
      <c r="J5" s="96" t="s">
        <v>1946</v>
      </c>
      <c r="K5" s="96" t="s">
        <v>2206</v>
      </c>
      <c r="L5" s="96" t="s">
        <v>1946</v>
      </c>
      <c r="M5" s="96" t="s">
        <v>1946</v>
      </c>
    </row>
    <row r="6" spans="1:13" ht="409.5" x14ac:dyDescent="0.25">
      <c r="A6" s="96" t="s">
        <v>1705</v>
      </c>
      <c r="B6" s="95">
        <v>7</v>
      </c>
      <c r="C6" s="95">
        <v>7</v>
      </c>
      <c r="D6" s="252" t="s">
        <v>2201</v>
      </c>
      <c r="E6" s="95">
        <v>7</v>
      </c>
      <c r="F6" s="95" t="s">
        <v>2205</v>
      </c>
      <c r="G6" s="95" t="s">
        <v>2202</v>
      </c>
      <c r="H6" s="252" t="s">
        <v>2208</v>
      </c>
      <c r="I6" s="299" t="s">
        <v>2209</v>
      </c>
      <c r="J6" s="95" t="s">
        <v>1946</v>
      </c>
      <c r="K6" s="96" t="s">
        <v>2206</v>
      </c>
      <c r="L6" s="96" t="s">
        <v>1946</v>
      </c>
      <c r="M6" s="96" t="s">
        <v>1946</v>
      </c>
    </row>
    <row r="7" spans="1:13" x14ac:dyDescent="0.25">
      <c r="A7" s="95"/>
      <c r="B7" s="95"/>
      <c r="C7" s="95"/>
      <c r="D7" s="95"/>
      <c r="E7" s="95"/>
      <c r="F7" s="95"/>
      <c r="G7" s="95"/>
      <c r="H7" s="95"/>
      <c r="I7" s="95"/>
      <c r="J7" s="95"/>
      <c r="K7" s="95"/>
      <c r="L7" s="95"/>
      <c r="M7" s="95"/>
    </row>
    <row r="8" spans="1:13" x14ac:dyDescent="0.25">
      <c r="A8" s="95"/>
      <c r="B8" s="95"/>
      <c r="C8" s="95"/>
      <c r="D8" s="95"/>
      <c r="E8" s="95"/>
      <c r="F8" s="95"/>
      <c r="G8" s="95"/>
      <c r="H8" s="95"/>
      <c r="I8" s="95"/>
      <c r="J8" s="95"/>
      <c r="K8" s="95"/>
      <c r="L8" s="95"/>
      <c r="M8" s="95"/>
    </row>
    <row r="9" spans="1:13" x14ac:dyDescent="0.25">
      <c r="A9" s="95"/>
      <c r="B9" s="95"/>
      <c r="C9" s="95"/>
      <c r="D9" s="95"/>
      <c r="E9" s="95"/>
      <c r="F9" s="95"/>
      <c r="G9" s="95"/>
      <c r="H9" s="95"/>
      <c r="I9" s="95"/>
      <c r="J9" s="95"/>
      <c r="K9" s="95"/>
      <c r="L9" s="95"/>
      <c r="M9" s="95"/>
    </row>
  </sheetData>
  <mergeCells count="3">
    <mergeCell ref="B2:M2"/>
    <mergeCell ref="A2:A4"/>
    <mergeCell ref="B3:M3"/>
  </mergeCells>
  <pageMargins left="0.7" right="0.7" top="0.75" bottom="0.75" header="0.3" footer="0.3"/>
  <pageSetup orientation="portrait" horizontalDpi="1200" verticalDpi="1200"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J13"/>
  <sheetViews>
    <sheetView zoomScale="85" zoomScaleNormal="85" workbookViewId="0">
      <selection activeCell="H37" sqref="H37"/>
    </sheetView>
  </sheetViews>
  <sheetFormatPr defaultColWidth="9.140625" defaultRowHeight="12.75" x14ac:dyDescent="0.2"/>
  <cols>
    <col min="1" max="1" width="14.5703125" style="18" customWidth="1"/>
    <col min="2" max="2" width="24.140625" style="18" customWidth="1"/>
    <col min="3" max="3" width="31.42578125" style="18" customWidth="1"/>
    <col min="4" max="4" width="23.5703125" style="18" customWidth="1"/>
    <col min="5" max="5" width="20.85546875" style="18" customWidth="1"/>
    <col min="6" max="6" width="22" style="18" customWidth="1"/>
    <col min="7" max="7" width="13.5703125" style="18" customWidth="1"/>
    <col min="8" max="8" width="16.5703125" style="18" customWidth="1"/>
    <col min="9" max="9" width="32.85546875" style="18" customWidth="1"/>
    <col min="10" max="10" width="21.85546875" style="18" customWidth="1"/>
    <col min="11" max="16384" width="9.140625" style="18"/>
  </cols>
  <sheetData>
    <row r="1" spans="1:10" ht="15.75" customHeight="1" thickBot="1" x14ac:dyDescent="0.25">
      <c r="A1" s="2" t="s">
        <v>1074</v>
      </c>
      <c r="C1" s="2"/>
      <c r="D1" s="2"/>
    </row>
    <row r="2" spans="1:10" s="48" customFormat="1" ht="31.5" customHeight="1" x14ac:dyDescent="0.2">
      <c r="A2" s="500" t="s">
        <v>18</v>
      </c>
      <c r="B2" s="448" t="s">
        <v>1075</v>
      </c>
      <c r="C2" s="448"/>
      <c r="D2" s="448"/>
      <c r="E2" s="448"/>
      <c r="F2" s="448"/>
      <c r="G2" s="448"/>
      <c r="H2" s="448"/>
      <c r="I2" s="448"/>
      <c r="J2" s="462"/>
    </row>
    <row r="3" spans="1:10" s="48" customFormat="1" ht="32.25" customHeight="1" x14ac:dyDescent="0.2">
      <c r="A3" s="504"/>
      <c r="B3" s="486" t="s">
        <v>1076</v>
      </c>
      <c r="C3" s="486"/>
      <c r="D3" s="486"/>
      <c r="E3" s="486"/>
      <c r="F3" s="486"/>
      <c r="G3" s="486"/>
      <c r="H3" s="486"/>
      <c r="I3" s="486"/>
      <c r="J3" s="515"/>
    </row>
    <row r="4" spans="1:10" s="48" customFormat="1" ht="28.5" customHeight="1" x14ac:dyDescent="0.2">
      <c r="A4" s="504"/>
      <c r="B4" s="523" t="s">
        <v>1077</v>
      </c>
      <c r="C4" s="486" t="s">
        <v>1078</v>
      </c>
      <c r="D4" s="486" t="s">
        <v>1079</v>
      </c>
      <c r="E4" s="486"/>
      <c r="F4" s="486"/>
      <c r="G4" s="486"/>
      <c r="H4" s="486" t="s">
        <v>1080</v>
      </c>
      <c r="I4" s="486" t="s">
        <v>1081</v>
      </c>
      <c r="J4" s="515"/>
    </row>
    <row r="5" spans="1:10" s="48" customFormat="1" ht="72.75" customHeight="1" thickBot="1" x14ac:dyDescent="0.25">
      <c r="A5" s="501"/>
      <c r="B5" s="457"/>
      <c r="C5" s="449"/>
      <c r="D5" s="311">
        <v>2020</v>
      </c>
      <c r="E5" s="311">
        <v>2021</v>
      </c>
      <c r="F5" s="311" t="s">
        <v>1082</v>
      </c>
      <c r="G5" s="311" t="s">
        <v>1083</v>
      </c>
      <c r="H5" s="449"/>
      <c r="I5" s="311" t="s">
        <v>1084</v>
      </c>
      <c r="J5" s="318" t="s">
        <v>1085</v>
      </c>
    </row>
    <row r="6" spans="1:10" x14ac:dyDescent="0.2">
      <c r="A6" s="68" t="s">
        <v>1705</v>
      </c>
      <c r="B6" s="68" t="s">
        <v>1787</v>
      </c>
      <c r="C6" s="68" t="s">
        <v>1787</v>
      </c>
      <c r="D6" s="68">
        <v>1265174</v>
      </c>
      <c r="E6" s="68">
        <v>1084717</v>
      </c>
      <c r="F6" s="68"/>
      <c r="G6" s="68" t="s">
        <v>1458</v>
      </c>
      <c r="H6" s="68" t="s">
        <v>2210</v>
      </c>
      <c r="I6" s="68" t="s">
        <v>1999</v>
      </c>
      <c r="J6" s="68" t="s">
        <v>1967</v>
      </c>
    </row>
    <row r="7" spans="1:10" x14ac:dyDescent="0.2">
      <c r="A7" s="63" t="s">
        <v>1705</v>
      </c>
      <c r="B7" s="63" t="s">
        <v>1786</v>
      </c>
      <c r="C7" s="63" t="s">
        <v>1977</v>
      </c>
      <c r="D7" s="63">
        <v>2957087</v>
      </c>
      <c r="E7" s="63">
        <v>2659009</v>
      </c>
      <c r="F7" s="63"/>
      <c r="G7" s="63" t="s">
        <v>1458</v>
      </c>
      <c r="H7" s="68" t="s">
        <v>2210</v>
      </c>
      <c r="I7" s="63" t="s">
        <v>2000</v>
      </c>
      <c r="J7" s="68" t="s">
        <v>1967</v>
      </c>
    </row>
    <row r="8" spans="1:10" x14ac:dyDescent="0.2">
      <c r="A8" s="63" t="s">
        <v>1705</v>
      </c>
      <c r="B8" s="63" t="s">
        <v>1998</v>
      </c>
      <c r="C8" s="63" t="s">
        <v>1998</v>
      </c>
      <c r="D8" s="63">
        <v>6202</v>
      </c>
      <c r="E8" s="63">
        <v>5643.8600000000006</v>
      </c>
      <c r="F8" s="63"/>
      <c r="G8" s="63" t="s">
        <v>1458</v>
      </c>
      <c r="H8" s="68" t="s">
        <v>2210</v>
      </c>
      <c r="I8" s="63" t="s">
        <v>2001</v>
      </c>
      <c r="J8" s="68"/>
    </row>
    <row r="9" spans="1:10" x14ac:dyDescent="0.2">
      <c r="A9" s="63"/>
      <c r="B9" s="63"/>
      <c r="C9" s="63"/>
      <c r="D9" s="63"/>
      <c r="E9" s="63"/>
      <c r="F9" s="63"/>
      <c r="G9" s="63"/>
      <c r="H9" s="63"/>
      <c r="I9" s="63"/>
      <c r="J9" s="68"/>
    </row>
    <row r="10" spans="1:10" x14ac:dyDescent="0.2">
      <c r="A10" s="63"/>
      <c r="B10" s="63"/>
      <c r="C10" s="63"/>
      <c r="D10" s="63"/>
      <c r="E10" s="63"/>
      <c r="F10" s="63"/>
      <c r="G10" s="63"/>
      <c r="H10" s="63"/>
      <c r="I10" s="63"/>
      <c r="J10" s="63"/>
    </row>
    <row r="11" spans="1:10" x14ac:dyDescent="0.2">
      <c r="A11" s="63"/>
      <c r="B11" s="63"/>
      <c r="C11" s="63"/>
      <c r="D11" s="63"/>
      <c r="E11" s="63"/>
      <c r="F11" s="63"/>
      <c r="G11" s="63"/>
      <c r="H11" s="63"/>
      <c r="I11" s="63"/>
      <c r="J11" s="63"/>
    </row>
    <row r="12" spans="1:10" x14ac:dyDescent="0.2">
      <c r="A12" s="63"/>
      <c r="B12" s="63"/>
      <c r="C12" s="63"/>
      <c r="D12" s="63"/>
      <c r="E12" s="63"/>
      <c r="F12" s="63"/>
      <c r="G12" s="63"/>
      <c r="H12" s="63"/>
      <c r="I12" s="63"/>
      <c r="J12" s="63"/>
    </row>
    <row r="13" spans="1:10" x14ac:dyDescent="0.2">
      <c r="A13" s="63"/>
      <c r="B13" s="63"/>
      <c r="C13" s="63"/>
      <c r="D13" s="63"/>
      <c r="E13" s="63"/>
      <c r="F13" s="63"/>
      <c r="G13" s="63"/>
      <c r="H13" s="63"/>
      <c r="I13" s="63"/>
      <c r="J13" s="63"/>
    </row>
  </sheetData>
  <mergeCells count="8">
    <mergeCell ref="D4:G4"/>
    <mergeCell ref="I4:J4"/>
    <mergeCell ref="H4:H5"/>
    <mergeCell ref="B2:J2"/>
    <mergeCell ref="A2:A5"/>
    <mergeCell ref="B4:B5"/>
    <mergeCell ref="C4:C5"/>
    <mergeCell ref="B3:J3"/>
  </mergeCells>
  <pageMargins left="0.7" right="0.7" top="0.75" bottom="0.75" header="0.3" footer="0.3"/>
  <pageSetup orientation="portrait" horizontalDpi="1200" verticalDpi="1200" r:id="rId1"/>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I10"/>
  <sheetViews>
    <sheetView zoomScale="85" zoomScaleNormal="85" workbookViewId="0">
      <selection activeCell="C13" sqref="C13"/>
    </sheetView>
  </sheetViews>
  <sheetFormatPr defaultRowHeight="15" x14ac:dyDescent="0.25"/>
  <cols>
    <col min="1" max="1" width="14.5703125" customWidth="1"/>
    <col min="2" max="2" width="49.28515625" customWidth="1"/>
    <col min="3" max="3" width="22" customWidth="1"/>
    <col min="4" max="4" width="17.5703125" customWidth="1"/>
    <col min="5" max="5" width="12.42578125" customWidth="1"/>
    <col min="6" max="6" width="16.42578125" customWidth="1"/>
    <col min="7" max="7" width="15.5703125" customWidth="1"/>
    <col min="8" max="8" width="16.5703125" customWidth="1"/>
    <col min="9" max="9" width="13.85546875" customWidth="1"/>
  </cols>
  <sheetData>
    <row r="1" spans="1:9" ht="15.75" customHeight="1" thickBot="1" x14ac:dyDescent="0.3">
      <c r="A1" s="2" t="s">
        <v>1086</v>
      </c>
      <c r="D1" s="2"/>
      <c r="E1" s="2"/>
      <c r="F1" s="18"/>
    </row>
    <row r="2" spans="1:9" s="293" customFormat="1" ht="30" customHeight="1" x14ac:dyDescent="0.25">
      <c r="A2" s="500" t="s">
        <v>18</v>
      </c>
      <c r="B2" s="448" t="s">
        <v>1087</v>
      </c>
      <c r="C2" s="448"/>
      <c r="D2" s="448"/>
      <c r="E2" s="448"/>
      <c r="F2" s="448"/>
      <c r="G2" s="448"/>
      <c r="H2" s="448"/>
      <c r="I2" s="462"/>
    </row>
    <row r="3" spans="1:9" s="293" customFormat="1" ht="27" customHeight="1" x14ac:dyDescent="0.25">
      <c r="A3" s="504"/>
      <c r="B3" s="486" t="s">
        <v>1088</v>
      </c>
      <c r="C3" s="486"/>
      <c r="D3" s="486"/>
      <c r="E3" s="486"/>
      <c r="F3" s="486"/>
      <c r="G3" s="486"/>
      <c r="H3" s="486"/>
      <c r="I3" s="515"/>
    </row>
    <row r="4" spans="1:9" s="293" customFormat="1" ht="72.75" customHeight="1" thickBot="1" x14ac:dyDescent="0.3">
      <c r="A4" s="501"/>
      <c r="B4" s="312" t="s">
        <v>1089</v>
      </c>
      <c r="C4" s="312" t="s">
        <v>1090</v>
      </c>
      <c r="D4" s="311" t="s">
        <v>1091</v>
      </c>
      <c r="E4" s="311" t="s">
        <v>1092</v>
      </c>
      <c r="F4" s="311" t="s">
        <v>1093</v>
      </c>
      <c r="G4" s="311" t="s">
        <v>1094</v>
      </c>
      <c r="H4" s="311" t="s">
        <v>1095</v>
      </c>
      <c r="I4" s="318" t="s">
        <v>1096</v>
      </c>
    </row>
    <row r="5" spans="1:9" x14ac:dyDescent="0.25">
      <c r="A5" s="96" t="s">
        <v>1705</v>
      </c>
      <c r="B5" s="96" t="s">
        <v>2003</v>
      </c>
      <c r="C5" s="96"/>
      <c r="D5" s="96"/>
      <c r="E5" s="96"/>
      <c r="F5" s="96"/>
      <c r="G5" s="96"/>
      <c r="H5" s="96"/>
      <c r="I5" s="96"/>
    </row>
    <row r="6" spans="1:9" x14ac:dyDescent="0.25">
      <c r="A6" s="95"/>
      <c r="B6" s="95"/>
      <c r="C6" s="95"/>
      <c r="D6" s="95"/>
      <c r="E6" s="95"/>
      <c r="F6" s="95"/>
      <c r="G6" s="95"/>
      <c r="H6" s="95"/>
      <c r="I6" s="95"/>
    </row>
    <row r="7" spans="1:9" x14ac:dyDescent="0.25">
      <c r="A7" s="95"/>
      <c r="B7" s="95"/>
      <c r="C7" s="95"/>
      <c r="D7" s="95"/>
      <c r="E7" s="95"/>
      <c r="F7" s="95"/>
      <c r="G7" s="95"/>
      <c r="H7" s="95"/>
      <c r="I7" s="95"/>
    </row>
    <row r="8" spans="1:9" x14ac:dyDescent="0.25">
      <c r="A8" s="95"/>
      <c r="B8" s="95"/>
      <c r="C8" s="95"/>
      <c r="D8" s="95"/>
      <c r="E8" s="95"/>
      <c r="F8" s="95"/>
      <c r="G8" s="95"/>
      <c r="H8" s="95"/>
      <c r="I8" s="95"/>
    </row>
    <row r="9" spans="1:9" x14ac:dyDescent="0.25">
      <c r="A9" s="95"/>
      <c r="B9" s="95"/>
      <c r="C9" s="95"/>
      <c r="D9" s="95"/>
      <c r="E9" s="95"/>
      <c r="F9" s="95"/>
      <c r="G9" s="95"/>
      <c r="H9" s="95"/>
      <c r="I9" s="95"/>
    </row>
    <row r="10" spans="1:9" x14ac:dyDescent="0.25">
      <c r="A10" s="95"/>
      <c r="B10" s="95"/>
      <c r="C10" s="95"/>
      <c r="D10" s="95"/>
      <c r="E10" s="95"/>
      <c r="F10" s="95"/>
      <c r="G10" s="95"/>
      <c r="H10" s="95"/>
      <c r="I10" s="95"/>
    </row>
  </sheetData>
  <mergeCells count="3">
    <mergeCell ref="A2:A4"/>
    <mergeCell ref="B2:I2"/>
    <mergeCell ref="B3:I3"/>
  </mergeCells>
  <pageMargins left="0.7" right="0.7" top="0.75" bottom="0.75" header="0.3" footer="0.3"/>
  <pageSetup orientation="portrait" horizontalDpi="1200" verticalDpi="1200" r:id="rId1"/>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K33"/>
  <sheetViews>
    <sheetView zoomScale="70" zoomScaleNormal="70" workbookViewId="0">
      <selection activeCell="J40" sqref="J40"/>
    </sheetView>
  </sheetViews>
  <sheetFormatPr defaultRowHeight="15" x14ac:dyDescent="0.25"/>
  <cols>
    <col min="1" max="1" width="14.5703125" customWidth="1"/>
    <col min="2" max="2" width="24.5703125" customWidth="1"/>
    <col min="3" max="3" width="22.5703125" customWidth="1"/>
    <col min="4" max="4" width="12.42578125" customWidth="1"/>
    <col min="5" max="5" width="18.5703125" customWidth="1"/>
    <col min="6" max="6" width="15.5703125" customWidth="1"/>
    <col min="7" max="7" width="16.5703125" customWidth="1"/>
    <col min="8" max="8" width="13.85546875" customWidth="1"/>
    <col min="9" max="9" width="62.85546875" customWidth="1"/>
  </cols>
  <sheetData>
    <row r="1" spans="1:9" ht="15.75" customHeight="1" thickBot="1" x14ac:dyDescent="0.3">
      <c r="A1" s="2" t="s">
        <v>1097</v>
      </c>
      <c r="C1" s="2"/>
      <c r="D1" s="2"/>
      <c r="E1" s="18"/>
    </row>
    <row r="2" spans="1:9" s="293" customFormat="1" ht="39" customHeight="1" x14ac:dyDescent="0.25">
      <c r="A2" s="500" t="s">
        <v>18</v>
      </c>
      <c r="B2" s="448" t="s">
        <v>1098</v>
      </c>
      <c r="C2" s="448"/>
      <c r="D2" s="448"/>
      <c r="E2" s="448"/>
      <c r="F2" s="448"/>
      <c r="G2" s="448"/>
      <c r="H2" s="448"/>
      <c r="I2" s="462"/>
    </row>
    <row r="3" spans="1:9" s="293" customFormat="1" ht="33" customHeight="1" x14ac:dyDescent="0.25">
      <c r="A3" s="504"/>
      <c r="B3" s="486" t="s">
        <v>1099</v>
      </c>
      <c r="C3" s="486"/>
      <c r="D3" s="486"/>
      <c r="E3" s="486"/>
      <c r="F3" s="486"/>
      <c r="G3" s="486"/>
      <c r="H3" s="486"/>
      <c r="I3" s="515"/>
    </row>
    <row r="4" spans="1:9" s="293" customFormat="1" ht="57" customHeight="1" x14ac:dyDescent="0.25">
      <c r="A4" s="504"/>
      <c r="B4" s="523" t="s">
        <v>1100</v>
      </c>
      <c r="C4" s="486" t="s">
        <v>1101</v>
      </c>
      <c r="D4" s="486" t="s">
        <v>1102</v>
      </c>
      <c r="E4" s="486" t="s">
        <v>1103</v>
      </c>
      <c r="F4" s="486"/>
      <c r="G4" s="486" t="s">
        <v>1104</v>
      </c>
      <c r="H4" s="486"/>
      <c r="I4" s="515"/>
    </row>
    <row r="5" spans="1:9" s="293" customFormat="1" ht="72.75" customHeight="1" thickBot="1" x14ac:dyDescent="0.3">
      <c r="A5" s="501"/>
      <c r="B5" s="457"/>
      <c r="C5" s="449"/>
      <c r="D5" s="449"/>
      <c r="E5" s="311" t="s">
        <v>1105</v>
      </c>
      <c r="F5" s="311" t="s">
        <v>1083</v>
      </c>
      <c r="G5" s="311" t="s">
        <v>1106</v>
      </c>
      <c r="H5" s="311" t="s">
        <v>1107</v>
      </c>
      <c r="I5" s="318" t="s">
        <v>1633</v>
      </c>
    </row>
    <row r="6" spans="1:9" x14ac:dyDescent="0.25">
      <c r="A6" s="96" t="s">
        <v>1705</v>
      </c>
      <c r="B6" s="92"/>
      <c r="C6" s="91"/>
      <c r="D6" s="90"/>
      <c r="E6" s="256"/>
      <c r="F6" s="397"/>
      <c r="G6" s="256"/>
      <c r="H6" s="90"/>
      <c r="I6" s="403" t="s">
        <v>2005</v>
      </c>
    </row>
    <row r="7" spans="1:9" x14ac:dyDescent="0.25">
      <c r="A7" s="96"/>
      <c r="B7" s="92"/>
      <c r="C7" s="402"/>
      <c r="D7" s="90"/>
      <c r="E7" s="256"/>
      <c r="F7" s="397"/>
      <c r="G7" s="256"/>
      <c r="H7" s="90"/>
      <c r="I7" s="256"/>
    </row>
    <row r="8" spans="1:9" x14ac:dyDescent="0.25">
      <c r="A8" s="96"/>
      <c r="B8" s="399"/>
      <c r="C8" s="402"/>
      <c r="D8" s="90"/>
      <c r="E8" s="400"/>
      <c r="F8" s="397"/>
      <c r="G8" s="256"/>
      <c r="H8" s="90"/>
      <c r="I8" s="256"/>
    </row>
    <row r="9" spans="1:9" x14ac:dyDescent="0.25">
      <c r="A9" s="96"/>
      <c r="B9" s="399"/>
      <c r="C9" s="402"/>
      <c r="D9" s="90"/>
      <c r="E9" s="401"/>
      <c r="F9" s="397"/>
      <c r="G9" s="90"/>
      <c r="H9" s="90"/>
      <c r="I9" s="256"/>
    </row>
    <row r="10" spans="1:9" x14ac:dyDescent="0.25">
      <c r="A10" s="96"/>
      <c r="B10" s="399"/>
      <c r="C10" s="402"/>
      <c r="D10" s="90"/>
      <c r="E10" s="401"/>
      <c r="F10" s="397"/>
      <c r="G10" s="90"/>
      <c r="H10" s="90"/>
      <c r="I10" s="256"/>
    </row>
    <row r="11" spans="1:9" x14ac:dyDescent="0.25">
      <c r="A11" s="96"/>
      <c r="B11" s="399"/>
      <c r="C11" s="402"/>
      <c r="D11" s="90"/>
      <c r="E11" s="401"/>
      <c r="F11" s="397"/>
      <c r="G11" s="90"/>
      <c r="H11" s="90"/>
      <c r="I11" s="256"/>
    </row>
    <row r="12" spans="1:9" x14ac:dyDescent="0.25">
      <c r="A12" s="96"/>
      <c r="B12" s="399"/>
      <c r="C12" s="402"/>
      <c r="D12" s="90"/>
      <c r="E12" s="401"/>
      <c r="F12" s="397"/>
      <c r="G12" s="90"/>
      <c r="H12" s="90"/>
      <c r="I12" s="256"/>
    </row>
    <row r="13" spans="1:9" x14ac:dyDescent="0.25">
      <c r="A13" s="96"/>
      <c r="B13" s="399"/>
      <c r="C13" s="402"/>
      <c r="D13" s="90"/>
      <c r="E13" s="401"/>
      <c r="F13" s="397"/>
      <c r="G13" s="90"/>
      <c r="H13" s="90"/>
      <c r="I13" s="256"/>
    </row>
    <row r="14" spans="1:9" x14ac:dyDescent="0.25">
      <c r="A14" s="96"/>
      <c r="B14" s="92"/>
      <c r="C14" s="402"/>
      <c r="D14" s="90"/>
      <c r="E14" s="401"/>
      <c r="F14" s="397"/>
      <c r="G14" s="90"/>
      <c r="H14" s="90"/>
      <c r="I14" s="256"/>
    </row>
    <row r="15" spans="1:9" x14ac:dyDescent="0.25">
      <c r="A15" s="96"/>
      <c r="B15" s="92"/>
      <c r="C15" s="402"/>
      <c r="D15" s="90"/>
      <c r="E15" s="401"/>
      <c r="F15" s="397"/>
      <c r="G15" s="90"/>
      <c r="H15" s="90"/>
      <c r="I15" s="256"/>
    </row>
    <row r="16" spans="1:9" x14ac:dyDescent="0.25">
      <c r="A16" s="96"/>
      <c r="B16" s="92"/>
      <c r="C16" s="402"/>
      <c r="D16" s="90"/>
      <c r="E16" s="90"/>
      <c r="F16" s="397"/>
      <c r="G16" s="90"/>
      <c r="H16" s="90"/>
      <c r="I16" s="256"/>
    </row>
    <row r="17" spans="1:11" x14ac:dyDescent="0.25">
      <c r="A17" s="96"/>
      <c r="B17" s="92"/>
      <c r="C17" s="402"/>
      <c r="D17" s="90"/>
      <c r="E17" s="90"/>
      <c r="F17" s="397"/>
      <c r="G17" s="90"/>
      <c r="H17" s="90"/>
      <c r="I17" s="256"/>
    </row>
    <row r="18" spans="1:11" x14ac:dyDescent="0.25">
      <c r="A18" s="90"/>
      <c r="B18" s="92"/>
      <c r="C18" s="402"/>
      <c r="D18" s="90"/>
      <c r="E18" s="90"/>
      <c r="F18" s="90"/>
      <c r="G18" s="90"/>
      <c r="H18" s="90"/>
      <c r="I18" s="90"/>
    </row>
    <row r="19" spans="1:11" x14ac:dyDescent="0.25">
      <c r="A19" s="90"/>
      <c r="B19" s="92"/>
      <c r="C19" s="402"/>
      <c r="D19" s="90"/>
      <c r="E19" s="90"/>
      <c r="F19" s="90"/>
      <c r="G19" s="90"/>
      <c r="H19" s="90"/>
      <c r="I19" s="90"/>
    </row>
    <row r="20" spans="1:11" x14ac:dyDescent="0.25">
      <c r="A20" s="90"/>
      <c r="B20" s="92"/>
      <c r="C20" s="401"/>
      <c r="D20" s="90"/>
      <c r="E20" s="90"/>
      <c r="F20" s="90"/>
      <c r="G20" s="90"/>
      <c r="H20" s="90"/>
      <c r="I20" s="90"/>
    </row>
    <row r="21" spans="1:11" x14ac:dyDescent="0.25">
      <c r="A21" s="90"/>
      <c r="B21" s="92"/>
      <c r="C21" s="401"/>
      <c r="D21" s="90"/>
      <c r="E21" s="90"/>
      <c r="F21" s="90"/>
      <c r="G21" s="90"/>
      <c r="H21" s="90"/>
      <c r="I21" s="90"/>
    </row>
    <row r="22" spans="1:11" x14ac:dyDescent="0.25">
      <c r="A22" s="90"/>
      <c r="B22" s="92"/>
      <c r="C22" s="90"/>
      <c r="D22" s="90"/>
      <c r="E22" s="90"/>
      <c r="F22" s="90"/>
      <c r="G22" s="90"/>
      <c r="H22" s="90"/>
      <c r="I22" s="90"/>
    </row>
    <row r="23" spans="1:11" x14ac:dyDescent="0.25">
      <c r="A23" s="90"/>
      <c r="B23" s="92"/>
      <c r="C23" s="90"/>
      <c r="D23" s="90"/>
      <c r="E23" s="90"/>
      <c r="F23" s="90"/>
      <c r="G23" s="90"/>
      <c r="H23" s="90"/>
      <c r="I23" s="90"/>
    </row>
    <row r="24" spans="1:11" x14ac:dyDescent="0.25">
      <c r="A24" s="90"/>
      <c r="B24" s="92"/>
      <c r="C24" s="90"/>
      <c r="D24" s="90"/>
      <c r="E24" s="90"/>
      <c r="F24" s="90"/>
      <c r="G24" s="90"/>
      <c r="H24" s="90"/>
      <c r="I24" s="90"/>
    </row>
    <row r="25" spans="1:11" x14ac:dyDescent="0.25">
      <c r="A25" s="90"/>
      <c r="B25" s="92"/>
      <c r="C25" s="90"/>
      <c r="D25" s="90"/>
      <c r="E25" s="90"/>
      <c r="F25" s="90"/>
      <c r="G25" s="90"/>
      <c r="H25" s="90"/>
      <c r="I25" s="90"/>
    </row>
    <row r="26" spans="1:11" x14ac:dyDescent="0.25">
      <c r="A26" s="90"/>
      <c r="B26" s="92"/>
      <c r="C26" s="90"/>
      <c r="D26" s="90"/>
      <c r="E26" s="90"/>
      <c r="F26" s="90"/>
      <c r="G26" s="90"/>
      <c r="H26" s="90"/>
      <c r="I26" s="90"/>
    </row>
    <row r="27" spans="1:11" x14ac:dyDescent="0.25">
      <c r="A27" s="90"/>
      <c r="B27" s="92"/>
      <c r="C27" s="90"/>
      <c r="D27" s="90"/>
      <c r="E27" s="90"/>
      <c r="F27" s="90"/>
      <c r="G27" s="90"/>
      <c r="H27" s="90"/>
      <c r="I27" s="90"/>
    </row>
    <row r="28" spans="1:11" x14ac:dyDescent="0.25">
      <c r="A28" s="90"/>
      <c r="B28" s="92"/>
      <c r="C28" s="90"/>
      <c r="D28" s="90"/>
      <c r="E28" s="90"/>
      <c r="F28" s="90"/>
      <c r="G28" s="90"/>
      <c r="H28" s="90"/>
      <c r="I28" s="90"/>
    </row>
    <row r="29" spans="1:11" x14ac:dyDescent="0.25">
      <c r="A29" s="90"/>
      <c r="B29" s="92"/>
      <c r="C29" s="90"/>
      <c r="D29" s="90"/>
      <c r="E29" s="90"/>
      <c r="F29" s="90"/>
      <c r="G29" s="90"/>
      <c r="H29" s="90"/>
      <c r="I29" s="90"/>
    </row>
    <row r="30" spans="1:11" x14ac:dyDescent="0.25">
      <c r="A30" s="90"/>
      <c r="B30" s="92"/>
      <c r="C30" s="90"/>
      <c r="D30" s="90"/>
      <c r="E30" s="90"/>
      <c r="F30" s="90"/>
      <c r="G30" s="90"/>
      <c r="H30" s="90"/>
      <c r="I30" s="90"/>
    </row>
    <row r="31" spans="1:11" x14ac:dyDescent="0.25">
      <c r="A31" s="95"/>
      <c r="B31" s="92"/>
      <c r="C31" s="95"/>
      <c r="D31" s="95"/>
      <c r="E31" s="95"/>
      <c r="F31" s="95"/>
      <c r="G31" s="95"/>
      <c r="H31" s="99"/>
      <c r="I31" s="99"/>
      <c r="J31" s="88"/>
      <c r="K31" s="88"/>
    </row>
    <row r="32" spans="1:11" x14ac:dyDescent="0.25">
      <c r="H32" s="88"/>
      <c r="I32" s="88"/>
      <c r="J32" s="88"/>
      <c r="K32" s="88"/>
    </row>
    <row r="33" spans="8:11" ht="17.25" x14ac:dyDescent="0.25">
      <c r="H33" s="88"/>
      <c r="I33" s="108" t="s">
        <v>1108</v>
      </c>
      <c r="J33" s="89"/>
      <c r="K33" s="88"/>
    </row>
  </sheetData>
  <mergeCells count="8">
    <mergeCell ref="G4:I4"/>
    <mergeCell ref="B2:I2"/>
    <mergeCell ref="A2:A5"/>
    <mergeCell ref="C4:C5"/>
    <mergeCell ref="B4:B5"/>
    <mergeCell ref="D4:D5"/>
    <mergeCell ref="E4:F4"/>
    <mergeCell ref="B3:I3"/>
  </mergeCells>
  <pageMargins left="0.7" right="0.7" top="0.75" bottom="0.75" header="0.3" footer="0.3"/>
  <pageSetup orientation="portrait" horizontalDpi="1200" verticalDpi="1200" r:id="rId1"/>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H9"/>
  <sheetViews>
    <sheetView zoomScale="85" zoomScaleNormal="85" workbookViewId="0">
      <selection activeCell="K30" sqref="K30"/>
    </sheetView>
  </sheetViews>
  <sheetFormatPr defaultRowHeight="15" x14ac:dyDescent="0.25"/>
  <cols>
    <col min="1" max="1" width="14.5703125" customWidth="1"/>
    <col min="2" max="2" width="24.5703125" customWidth="1"/>
    <col min="3" max="3" width="22.5703125" customWidth="1"/>
    <col min="4" max="4" width="12.42578125" customWidth="1"/>
    <col min="5" max="5" width="18.5703125" customWidth="1"/>
    <col min="6" max="6" width="15.5703125" customWidth="1"/>
    <col min="7" max="7" width="16.5703125" customWidth="1"/>
    <col min="8" max="8" width="13.85546875" customWidth="1"/>
  </cols>
  <sheetData>
    <row r="1" spans="1:8" ht="15.75" customHeight="1" thickBot="1" x14ac:dyDescent="0.3">
      <c r="A1" s="2" t="s">
        <v>1109</v>
      </c>
      <c r="C1" s="2"/>
      <c r="D1" s="2"/>
      <c r="E1" s="18"/>
    </row>
    <row r="2" spans="1:8" s="293" customFormat="1" ht="57" customHeight="1" x14ac:dyDescent="0.25">
      <c r="A2" s="500" t="s">
        <v>18</v>
      </c>
      <c r="B2" s="448" t="s">
        <v>1110</v>
      </c>
      <c r="C2" s="448"/>
      <c r="D2" s="448"/>
      <c r="E2" s="448"/>
      <c r="F2" s="448"/>
      <c r="G2" s="448"/>
      <c r="H2" s="462"/>
    </row>
    <row r="3" spans="1:8" s="293" customFormat="1" ht="28.5" customHeight="1" x14ac:dyDescent="0.25">
      <c r="A3" s="504"/>
      <c r="B3" s="486" t="s">
        <v>1111</v>
      </c>
      <c r="C3" s="486"/>
      <c r="D3" s="486"/>
      <c r="E3" s="486"/>
      <c r="F3" s="486"/>
      <c r="G3" s="486"/>
      <c r="H3" s="515"/>
    </row>
    <row r="4" spans="1:8" s="293" customFormat="1" ht="72.75" customHeight="1" thickBot="1" x14ac:dyDescent="0.3">
      <c r="A4" s="501"/>
      <c r="B4" s="312" t="s">
        <v>1112</v>
      </c>
      <c r="C4" s="311" t="s">
        <v>1101</v>
      </c>
      <c r="D4" s="311" t="s">
        <v>1113</v>
      </c>
      <c r="E4" s="311" t="s">
        <v>1114</v>
      </c>
      <c r="F4" s="311" t="s">
        <v>1115</v>
      </c>
      <c r="G4" s="311" t="s">
        <v>1116</v>
      </c>
      <c r="H4" s="318" t="s">
        <v>1102</v>
      </c>
    </row>
    <row r="5" spans="1:8" x14ac:dyDescent="0.25">
      <c r="A5" s="96" t="s">
        <v>1705</v>
      </c>
      <c r="B5" s="96" t="s">
        <v>2003</v>
      </c>
      <c r="C5" s="96"/>
      <c r="D5" s="96"/>
      <c r="E5" s="96"/>
      <c r="F5" s="96"/>
      <c r="G5" s="96"/>
      <c r="H5" s="96"/>
    </row>
    <row r="6" spans="1:8" x14ac:dyDescent="0.25">
      <c r="A6" s="95"/>
      <c r="B6" s="95"/>
      <c r="C6" s="95"/>
      <c r="D6" s="95"/>
      <c r="E6" s="95"/>
      <c r="F6" s="95"/>
      <c r="G6" s="95"/>
      <c r="H6" s="95"/>
    </row>
    <row r="7" spans="1:8" x14ac:dyDescent="0.25">
      <c r="A7" s="95"/>
      <c r="B7" s="95"/>
      <c r="C7" s="95"/>
      <c r="D7" s="95"/>
      <c r="E7" s="95"/>
      <c r="F7" s="95"/>
      <c r="G7" s="95"/>
      <c r="H7" s="95"/>
    </row>
    <row r="8" spans="1:8" x14ac:dyDescent="0.25">
      <c r="A8" s="95"/>
      <c r="B8" s="95"/>
      <c r="C8" s="95"/>
      <c r="D8" s="95"/>
      <c r="E8" s="95"/>
      <c r="F8" s="95"/>
      <c r="G8" s="95"/>
      <c r="H8" s="95"/>
    </row>
    <row r="9" spans="1:8" x14ac:dyDescent="0.25">
      <c r="A9" s="95"/>
      <c r="B9" s="95"/>
      <c r="C9" s="95"/>
      <c r="D9" s="95"/>
      <c r="E9" s="95"/>
      <c r="F9" s="95"/>
      <c r="G9" s="95"/>
      <c r="H9" s="95"/>
    </row>
  </sheetData>
  <mergeCells count="3">
    <mergeCell ref="A2:A4"/>
    <mergeCell ref="B2:H2"/>
    <mergeCell ref="B3:H3"/>
  </mergeCells>
  <pageMargins left="0.7" right="0.7" top="0.75" bottom="0.75" header="0.3" footer="0.3"/>
  <pageSetup orientation="portrait" horizontalDpi="1200" verticalDpi="1200" r:id="rId1"/>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G9"/>
  <sheetViews>
    <sheetView zoomScale="85" zoomScaleNormal="85" workbookViewId="0">
      <selection activeCell="F32" sqref="F32"/>
    </sheetView>
  </sheetViews>
  <sheetFormatPr defaultColWidth="9.140625" defaultRowHeight="12.75" x14ac:dyDescent="0.2"/>
  <cols>
    <col min="1" max="1" width="24.85546875" style="18" customWidth="1"/>
    <col min="2" max="2" width="34.5703125" style="18" customWidth="1"/>
    <col min="3" max="3" width="35.140625" style="18" customWidth="1"/>
    <col min="4" max="4" width="40.5703125" style="18" customWidth="1"/>
    <col min="5" max="5" width="34" style="18" customWidth="1"/>
    <col min="6" max="6" width="38.5703125" style="18" customWidth="1"/>
    <col min="7" max="7" width="44" style="18" customWidth="1"/>
    <col min="8" max="16384" width="9.140625" style="18"/>
  </cols>
  <sheetData>
    <row r="1" spans="1:7" ht="13.5" thickBot="1" x14ac:dyDescent="0.25">
      <c r="A1" s="2" t="s">
        <v>1117</v>
      </c>
      <c r="C1" s="2"/>
      <c r="D1" s="2"/>
    </row>
    <row r="2" spans="1:7" s="48" customFormat="1" ht="39" customHeight="1" x14ac:dyDescent="0.2">
      <c r="A2" s="500" t="s">
        <v>18</v>
      </c>
      <c r="B2" s="456" t="s">
        <v>1118</v>
      </c>
      <c r="C2" s="456"/>
      <c r="D2" s="456"/>
      <c r="E2" s="456"/>
      <c r="F2" s="456"/>
      <c r="G2" s="459"/>
    </row>
    <row r="3" spans="1:7" s="48" customFormat="1" x14ac:dyDescent="0.2">
      <c r="A3" s="504"/>
      <c r="B3" s="523" t="s">
        <v>1119</v>
      </c>
      <c r="C3" s="523"/>
      <c r="D3" s="523"/>
      <c r="E3" s="523"/>
      <c r="F3" s="523"/>
      <c r="G3" s="524"/>
    </row>
    <row r="4" spans="1:7" s="48" customFormat="1" ht="57" customHeight="1" thickBot="1" x14ac:dyDescent="0.25">
      <c r="A4" s="501"/>
      <c r="B4" s="311" t="s">
        <v>1120</v>
      </c>
      <c r="C4" s="311" t="s">
        <v>1121</v>
      </c>
      <c r="D4" s="311" t="s">
        <v>1122</v>
      </c>
      <c r="E4" s="311" t="s">
        <v>1123</v>
      </c>
      <c r="F4" s="311" t="s">
        <v>1124</v>
      </c>
      <c r="G4" s="318" t="s">
        <v>1125</v>
      </c>
    </row>
    <row r="5" spans="1:7" ht="51.75" x14ac:dyDescent="0.25">
      <c r="A5" s="96" t="s">
        <v>1705</v>
      </c>
      <c r="B5" s="96" t="s">
        <v>1705</v>
      </c>
      <c r="C5" s="68" t="s">
        <v>2213</v>
      </c>
      <c r="D5" s="398" t="s">
        <v>2212</v>
      </c>
      <c r="E5" s="398" t="s">
        <v>2330</v>
      </c>
      <c r="F5" s="68" t="s">
        <v>2211</v>
      </c>
      <c r="G5" s="68" t="s">
        <v>2004</v>
      </c>
    </row>
    <row r="6" spans="1:7" x14ac:dyDescent="0.2">
      <c r="A6" s="63"/>
      <c r="B6" s="63"/>
      <c r="C6" s="63"/>
      <c r="D6" s="63"/>
      <c r="E6" s="63"/>
      <c r="F6" s="63"/>
      <c r="G6" s="109"/>
    </row>
    <row r="7" spans="1:7" x14ac:dyDescent="0.2">
      <c r="A7" s="63"/>
      <c r="B7" s="63"/>
      <c r="C7" s="63"/>
      <c r="D7" s="63"/>
      <c r="E7" s="63"/>
      <c r="F7" s="63"/>
      <c r="G7" s="109"/>
    </row>
    <row r="8" spans="1:7" x14ac:dyDescent="0.2">
      <c r="A8" s="63"/>
      <c r="B8" s="63"/>
      <c r="C8" s="63"/>
      <c r="D8" s="63"/>
      <c r="E8" s="63"/>
      <c r="F8" s="63"/>
      <c r="G8" s="109"/>
    </row>
    <row r="9" spans="1:7" x14ac:dyDescent="0.2">
      <c r="A9" s="63"/>
      <c r="B9" s="63"/>
      <c r="C9" s="63"/>
      <c r="D9" s="63"/>
      <c r="E9" s="63"/>
      <c r="F9" s="63"/>
      <c r="G9" s="109"/>
    </row>
  </sheetData>
  <mergeCells count="3">
    <mergeCell ref="A2:A4"/>
    <mergeCell ref="B2:G2"/>
    <mergeCell ref="B3:G3"/>
  </mergeCells>
  <pageMargins left="0.7" right="0.7" top="0.75" bottom="0.75" header="0.3" footer="0.3"/>
  <pageSetup orientation="portrait" horizontalDpi="1200" verticalDpi="1200" r:id="rId1"/>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H9"/>
  <sheetViews>
    <sheetView zoomScale="85" zoomScaleNormal="85" workbookViewId="0">
      <selection activeCell="H33" sqref="H33"/>
    </sheetView>
  </sheetViews>
  <sheetFormatPr defaultColWidth="9.140625" defaultRowHeight="12.75" x14ac:dyDescent="0.2"/>
  <cols>
    <col min="1" max="1" width="20.5703125" style="18" customWidth="1"/>
    <col min="2" max="2" width="20.42578125" style="18" customWidth="1"/>
    <col min="3" max="3" width="32" style="18" customWidth="1"/>
    <col min="4" max="4" width="23.140625" style="18" customWidth="1"/>
    <col min="5" max="5" width="20.5703125" style="18" customWidth="1"/>
    <col min="6" max="6" width="28.42578125" style="18" customWidth="1"/>
    <col min="7" max="7" width="21.5703125" style="18" customWidth="1"/>
    <col min="8" max="8" width="43.7109375" style="18" customWidth="1"/>
    <col min="9" max="16384" width="9.140625" style="18"/>
  </cols>
  <sheetData>
    <row r="1" spans="1:8" ht="15.75" customHeight="1" thickBot="1" x14ac:dyDescent="0.25">
      <c r="A1" s="2" t="s">
        <v>1126</v>
      </c>
      <c r="C1" s="2"/>
      <c r="D1" s="2"/>
    </row>
    <row r="2" spans="1:8" s="48" customFormat="1" ht="48" customHeight="1" x14ac:dyDescent="0.2">
      <c r="A2" s="500" t="s">
        <v>18</v>
      </c>
      <c r="B2" s="456" t="s">
        <v>1127</v>
      </c>
      <c r="C2" s="456"/>
      <c r="D2" s="456"/>
      <c r="E2" s="456"/>
      <c r="F2" s="456"/>
      <c r="G2" s="456"/>
      <c r="H2" s="459"/>
    </row>
    <row r="3" spans="1:8" s="48" customFormat="1" x14ac:dyDescent="0.2">
      <c r="A3" s="504"/>
      <c r="B3" s="519" t="s">
        <v>1128</v>
      </c>
      <c r="C3" s="519"/>
      <c r="D3" s="519"/>
      <c r="E3" s="519"/>
      <c r="F3" s="519"/>
      <c r="G3" s="519"/>
      <c r="H3" s="520"/>
    </row>
    <row r="4" spans="1:8" s="48" customFormat="1" ht="57" customHeight="1" thickBot="1" x14ac:dyDescent="0.25">
      <c r="A4" s="501"/>
      <c r="B4" s="311" t="s">
        <v>1129</v>
      </c>
      <c r="C4" s="311" t="s">
        <v>1130</v>
      </c>
      <c r="D4" s="311" t="s">
        <v>1131</v>
      </c>
      <c r="E4" s="311" t="s">
        <v>1121</v>
      </c>
      <c r="F4" s="311" t="s">
        <v>1132</v>
      </c>
      <c r="G4" s="311" t="s">
        <v>1124</v>
      </c>
      <c r="H4" s="318" t="s">
        <v>1133</v>
      </c>
    </row>
    <row r="5" spans="1:8" ht="64.5" x14ac:dyDescent="0.25">
      <c r="A5" s="96" t="s">
        <v>1705</v>
      </c>
      <c r="B5" s="96" t="s">
        <v>1705</v>
      </c>
      <c r="C5" s="68" t="s">
        <v>2217</v>
      </c>
      <c r="D5" s="68" t="s">
        <v>2216</v>
      </c>
      <c r="E5" s="68" t="s">
        <v>2213</v>
      </c>
      <c r="F5" s="398" t="s">
        <v>2212</v>
      </c>
      <c r="G5" s="68" t="s">
        <v>2215</v>
      </c>
      <c r="H5" s="257" t="s">
        <v>2214</v>
      </c>
    </row>
    <row r="6" spans="1:8" x14ac:dyDescent="0.2">
      <c r="A6" s="63"/>
      <c r="B6" s="63"/>
      <c r="C6" s="63"/>
      <c r="D6" s="63"/>
      <c r="E6" s="63"/>
      <c r="F6" s="63"/>
      <c r="G6" s="63"/>
      <c r="H6" s="109"/>
    </row>
    <row r="7" spans="1:8" x14ac:dyDescent="0.2">
      <c r="A7" s="63"/>
      <c r="B7" s="63"/>
      <c r="C7" s="63"/>
      <c r="D7" s="63"/>
      <c r="E7" s="63"/>
      <c r="F7" s="63"/>
      <c r="G7" s="63"/>
      <c r="H7" s="109"/>
    </row>
    <row r="8" spans="1:8" x14ac:dyDescent="0.2">
      <c r="A8" s="63"/>
      <c r="B8" s="63"/>
      <c r="C8" s="63"/>
      <c r="D8" s="63"/>
      <c r="E8" s="63"/>
      <c r="F8" s="63"/>
      <c r="G8" s="63"/>
      <c r="H8" s="109"/>
    </row>
    <row r="9" spans="1:8" x14ac:dyDescent="0.2">
      <c r="A9" s="63"/>
      <c r="B9" s="63"/>
      <c r="C9" s="63"/>
      <c r="D9" s="63"/>
      <c r="E9" s="63"/>
      <c r="F9" s="63"/>
      <c r="G9" s="63"/>
      <c r="H9" s="109"/>
    </row>
  </sheetData>
  <mergeCells count="3">
    <mergeCell ref="A2:A4"/>
    <mergeCell ref="B2:H2"/>
    <mergeCell ref="B3:H3"/>
  </mergeCells>
  <pageMargins left="0.7" right="0.7" top="0.75" bottom="0.75" header="0.3" footer="0.3"/>
  <pageSetup orientation="portrait" horizontalDpi="1200" verticalDpi="1200" r:id="rId1"/>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G4"/>
  <sheetViews>
    <sheetView zoomScale="85" zoomScaleNormal="85" workbookViewId="0">
      <selection activeCell="D31" sqref="D31"/>
    </sheetView>
  </sheetViews>
  <sheetFormatPr defaultRowHeight="15" x14ac:dyDescent="0.25"/>
  <cols>
    <col min="1" max="1" width="24.85546875" customWidth="1"/>
    <col min="2" max="7" width="30.5703125" customWidth="1"/>
  </cols>
  <sheetData>
    <row r="1" spans="1:7" ht="15.75" customHeight="1" thickBot="1" x14ac:dyDescent="0.3">
      <c r="A1" s="2" t="s">
        <v>1134</v>
      </c>
      <c r="C1" s="2"/>
      <c r="D1" s="2"/>
      <c r="E1" s="18"/>
    </row>
    <row r="2" spans="1:7" s="293" customFormat="1" ht="93" customHeight="1" x14ac:dyDescent="0.25">
      <c r="A2" s="500" t="s">
        <v>18</v>
      </c>
      <c r="B2" s="448" t="s">
        <v>1135</v>
      </c>
      <c r="C2" s="448"/>
      <c r="D2" s="448"/>
      <c r="E2" s="448"/>
      <c r="F2" s="448"/>
      <c r="G2" s="462"/>
    </row>
    <row r="3" spans="1:7" s="293" customFormat="1" ht="72.75" customHeight="1" thickBot="1" x14ac:dyDescent="0.3">
      <c r="A3" s="501"/>
      <c r="B3" s="312" t="s">
        <v>1136</v>
      </c>
      <c r="C3" s="311" t="s">
        <v>1137</v>
      </c>
      <c r="D3" s="311" t="s">
        <v>1138</v>
      </c>
      <c r="E3" s="311" t="s">
        <v>1139</v>
      </c>
      <c r="F3" s="311" t="s">
        <v>1140</v>
      </c>
      <c r="G3" s="318" t="s">
        <v>1141</v>
      </c>
    </row>
    <row r="4" spans="1:7" x14ac:dyDescent="0.25">
      <c r="A4" s="93" t="s">
        <v>20</v>
      </c>
      <c r="B4" s="94">
        <v>31.167191599999999</v>
      </c>
      <c r="C4" s="94">
        <v>130</v>
      </c>
      <c r="D4" s="94">
        <v>245</v>
      </c>
      <c r="E4" s="94">
        <v>0</v>
      </c>
      <c r="F4" s="94">
        <v>-86.779979999999995</v>
      </c>
      <c r="G4" s="94">
        <v>33.581409999999998</v>
      </c>
    </row>
  </sheetData>
  <mergeCells count="2">
    <mergeCell ref="A2:A3"/>
    <mergeCell ref="B2:G2"/>
  </mergeCells>
  <pageMargins left="0.7" right="0.7" top="0.75" bottom="0.75" header="0.3" footer="0.3"/>
  <pageSetup orientation="portrait" horizontalDpi="1200" verticalDpi="1200" r:id="rId1"/>
  <drawing r:id="rId2"/>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sheetPr>
  <dimension ref="A1:I8"/>
  <sheetViews>
    <sheetView zoomScale="85" zoomScaleNormal="85" workbookViewId="0">
      <selection activeCell="T28" sqref="T28"/>
    </sheetView>
  </sheetViews>
  <sheetFormatPr defaultRowHeight="15" x14ac:dyDescent="0.25"/>
  <cols>
    <col min="1" max="9" width="20.5703125" customWidth="1"/>
  </cols>
  <sheetData>
    <row r="1" spans="1:9" ht="15.75" customHeight="1" thickBot="1" x14ac:dyDescent="0.3">
      <c r="A1" s="2" t="s">
        <v>1142</v>
      </c>
      <c r="C1" s="2"/>
      <c r="D1" s="2"/>
      <c r="E1" s="18"/>
    </row>
    <row r="2" spans="1:9" s="293" customFormat="1" ht="30.75" customHeight="1" x14ac:dyDescent="0.25">
      <c r="A2" s="500" t="s">
        <v>18</v>
      </c>
      <c r="B2" s="448" t="s">
        <v>1143</v>
      </c>
      <c r="C2" s="448"/>
      <c r="D2" s="448"/>
      <c r="E2" s="448"/>
      <c r="F2" s="448"/>
      <c r="G2" s="448"/>
      <c r="H2" s="448"/>
      <c r="I2" s="462"/>
    </row>
    <row r="3" spans="1:9" s="293" customFormat="1" ht="57" customHeight="1" thickBot="1" x14ac:dyDescent="0.3">
      <c r="A3" s="501"/>
      <c r="B3" s="311" t="s">
        <v>1144</v>
      </c>
      <c r="C3" s="311" t="s">
        <v>1145</v>
      </c>
      <c r="D3" s="311" t="s">
        <v>1146</v>
      </c>
      <c r="E3" s="311" t="s">
        <v>1147</v>
      </c>
      <c r="F3" s="311" t="s">
        <v>1148</v>
      </c>
      <c r="G3" s="311" t="s">
        <v>1149</v>
      </c>
      <c r="H3" s="311" t="s">
        <v>1150</v>
      </c>
      <c r="I3" s="318" t="s">
        <v>1151</v>
      </c>
    </row>
    <row r="4" spans="1:9" x14ac:dyDescent="0.25">
      <c r="A4" s="96" t="s">
        <v>1705</v>
      </c>
      <c r="B4" s="96" t="s">
        <v>1788</v>
      </c>
      <c r="C4" s="96">
        <v>4</v>
      </c>
      <c r="D4" s="96">
        <v>1</v>
      </c>
      <c r="E4" s="96">
        <v>156</v>
      </c>
      <c r="F4" s="96">
        <v>78</v>
      </c>
      <c r="G4" s="96">
        <v>365</v>
      </c>
      <c r="H4" s="96">
        <v>21735</v>
      </c>
      <c r="I4" s="96">
        <v>26.62</v>
      </c>
    </row>
    <row r="5" spans="1:9" x14ac:dyDescent="0.25">
      <c r="A5" s="95" t="s">
        <v>1705</v>
      </c>
      <c r="B5" s="95" t="s">
        <v>1789</v>
      </c>
      <c r="C5" s="95">
        <v>5</v>
      </c>
      <c r="D5" s="95">
        <v>1</v>
      </c>
      <c r="E5" s="95">
        <v>50</v>
      </c>
      <c r="F5" s="95">
        <v>25</v>
      </c>
      <c r="G5" s="95">
        <v>365</v>
      </c>
      <c r="H5" s="95">
        <v>5140</v>
      </c>
      <c r="I5" s="95">
        <v>26.68</v>
      </c>
    </row>
    <row r="6" spans="1:9" x14ac:dyDescent="0.25">
      <c r="A6" s="95" t="s">
        <v>1705</v>
      </c>
      <c r="B6" s="95" t="s">
        <v>1790</v>
      </c>
      <c r="C6" s="95">
        <v>5</v>
      </c>
      <c r="D6" s="95">
        <v>1</v>
      </c>
      <c r="E6" s="95">
        <v>58</v>
      </c>
      <c r="F6" s="95">
        <v>29</v>
      </c>
      <c r="G6" s="95">
        <v>365</v>
      </c>
      <c r="H6" s="95">
        <v>5963</v>
      </c>
      <c r="I6" s="95">
        <v>26.68</v>
      </c>
    </row>
    <row r="7" spans="1:9" x14ac:dyDescent="0.25">
      <c r="A7" s="95"/>
      <c r="B7" s="95"/>
      <c r="C7" s="95"/>
      <c r="D7" s="95"/>
      <c r="E7" s="95"/>
      <c r="F7" s="95"/>
      <c r="G7" s="95"/>
      <c r="H7" s="95"/>
      <c r="I7" s="95"/>
    </row>
    <row r="8" spans="1:9" x14ac:dyDescent="0.25">
      <c r="A8" s="95"/>
      <c r="B8" s="95"/>
      <c r="C8" s="95"/>
      <c r="D8" s="95"/>
      <c r="E8" s="95"/>
      <c r="F8" s="95"/>
      <c r="G8" s="95"/>
      <c r="H8" s="95"/>
      <c r="I8" s="95"/>
    </row>
  </sheetData>
  <mergeCells count="2">
    <mergeCell ref="A2:A3"/>
    <mergeCell ref="B2:I2"/>
  </mergeCells>
  <pageMargins left="0.7" right="0.7" top="0.75" bottom="0.75" header="0.3" footer="0.3"/>
  <pageSetup orientation="portrait" horizontalDpi="1200" verticalDpi="1200" r:id="rId1"/>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sheetPr>
  <dimension ref="A1:M135"/>
  <sheetViews>
    <sheetView zoomScale="86" zoomScaleNormal="86" workbookViewId="0">
      <selection activeCell="F51" sqref="F51"/>
    </sheetView>
  </sheetViews>
  <sheetFormatPr defaultRowHeight="15" x14ac:dyDescent="0.25"/>
  <cols>
    <col min="1" max="1" width="20.5703125" customWidth="1"/>
    <col min="2" max="2" width="20.42578125" customWidth="1"/>
    <col min="3" max="3" width="32" customWidth="1"/>
    <col min="4" max="13" width="15.5703125" style="376" customWidth="1"/>
  </cols>
  <sheetData>
    <row r="1" spans="1:13" ht="15.75" customHeight="1" thickBot="1" x14ac:dyDescent="0.3">
      <c r="A1" s="2" t="s">
        <v>1152</v>
      </c>
      <c r="C1" s="2"/>
      <c r="D1" s="374"/>
      <c r="E1" s="375"/>
    </row>
    <row r="2" spans="1:13" s="293" customFormat="1" ht="34.5" customHeight="1" x14ac:dyDescent="0.25">
      <c r="A2" s="500" t="s">
        <v>18</v>
      </c>
      <c r="B2" s="448" t="s">
        <v>1153</v>
      </c>
      <c r="C2" s="448"/>
      <c r="D2" s="448"/>
      <c r="E2" s="448"/>
      <c r="F2" s="448"/>
      <c r="G2" s="448"/>
      <c r="H2" s="448"/>
      <c r="I2" s="448"/>
      <c r="J2" s="448"/>
      <c r="K2" s="448"/>
      <c r="L2" s="448"/>
      <c r="M2" s="462"/>
    </row>
    <row r="3" spans="1:13" s="293" customFormat="1" x14ac:dyDescent="0.25">
      <c r="A3" s="504"/>
      <c r="B3" s="486" t="s">
        <v>1154</v>
      </c>
      <c r="C3" s="486" t="s">
        <v>667</v>
      </c>
      <c r="D3" s="540" t="s">
        <v>1155</v>
      </c>
      <c r="E3" s="540"/>
      <c r="F3" s="540"/>
      <c r="G3" s="540"/>
      <c r="H3" s="540"/>
      <c r="I3" s="540"/>
      <c r="J3" s="540"/>
      <c r="K3" s="540"/>
      <c r="L3" s="540"/>
      <c r="M3" s="541"/>
    </row>
    <row r="4" spans="1:13" s="293" customFormat="1" ht="39.75" customHeight="1" x14ac:dyDescent="0.25">
      <c r="A4" s="504"/>
      <c r="B4" s="486"/>
      <c r="C4" s="486"/>
      <c r="D4" s="542" t="s">
        <v>1156</v>
      </c>
      <c r="E4" s="542"/>
      <c r="F4" s="542" t="s">
        <v>1157</v>
      </c>
      <c r="G4" s="542"/>
      <c r="H4" s="542" t="s">
        <v>1158</v>
      </c>
      <c r="I4" s="542"/>
      <c r="J4" s="542" t="s">
        <v>1159</v>
      </c>
      <c r="K4" s="542"/>
      <c r="L4" s="542" t="s">
        <v>1160</v>
      </c>
      <c r="M4" s="543"/>
    </row>
    <row r="5" spans="1:13" s="293" customFormat="1" ht="30" customHeight="1" thickBot="1" x14ac:dyDescent="0.3">
      <c r="A5" s="501"/>
      <c r="B5" s="449"/>
      <c r="C5" s="449"/>
      <c r="D5" s="377" t="s">
        <v>675</v>
      </c>
      <c r="E5" s="377" t="s">
        <v>676</v>
      </c>
      <c r="F5" s="377" t="s">
        <v>675</v>
      </c>
      <c r="G5" s="377" t="s">
        <v>676</v>
      </c>
      <c r="H5" s="377" t="s">
        <v>675</v>
      </c>
      <c r="I5" s="377" t="s">
        <v>676</v>
      </c>
      <c r="J5" s="377" t="s">
        <v>675</v>
      </c>
      <c r="K5" s="377" t="s">
        <v>676</v>
      </c>
      <c r="L5" s="377" t="s">
        <v>675</v>
      </c>
      <c r="M5" s="378" t="s">
        <v>676</v>
      </c>
    </row>
    <row r="6" spans="1:13" x14ac:dyDescent="0.25">
      <c r="A6" s="537" t="s">
        <v>1705</v>
      </c>
      <c r="B6" s="537" t="s">
        <v>1791</v>
      </c>
      <c r="C6" s="56" t="s">
        <v>1161</v>
      </c>
      <c r="D6" s="379">
        <v>4.75</v>
      </c>
      <c r="E6" s="380"/>
      <c r="F6" s="379">
        <v>2.34</v>
      </c>
      <c r="G6" s="380"/>
      <c r="H6" s="379">
        <v>0.01</v>
      </c>
      <c r="I6" s="380"/>
      <c r="J6" s="386">
        <v>0</v>
      </c>
      <c r="K6" s="380"/>
      <c r="L6" s="379" t="s">
        <v>71</v>
      </c>
      <c r="M6" s="380"/>
    </row>
    <row r="7" spans="1:13" x14ac:dyDescent="0.25">
      <c r="A7" s="537"/>
      <c r="B7" s="537"/>
      <c r="C7" s="56" t="s">
        <v>1162</v>
      </c>
      <c r="D7" s="379">
        <v>4.3600000000000003</v>
      </c>
      <c r="E7" s="379">
        <v>4.4800000000000004</v>
      </c>
      <c r="F7" s="379">
        <v>2.0699999999999998</v>
      </c>
      <c r="G7" s="379">
        <v>2.31</v>
      </c>
      <c r="H7" s="379">
        <v>0.03</v>
      </c>
      <c r="I7" s="379">
        <v>0.16</v>
      </c>
      <c r="J7" s="386">
        <v>3.0999999999999999E-3</v>
      </c>
      <c r="K7" s="386">
        <v>0</v>
      </c>
      <c r="L7" s="379" t="s">
        <v>71</v>
      </c>
      <c r="M7" s="379" t="s">
        <v>71</v>
      </c>
    </row>
    <row r="8" spans="1:13" x14ac:dyDescent="0.25">
      <c r="A8" s="537"/>
      <c r="B8" s="537"/>
      <c r="C8" s="56" t="s">
        <v>1163</v>
      </c>
      <c r="D8" s="379">
        <v>4.4400000000000004</v>
      </c>
      <c r="E8" s="379">
        <v>4.71</v>
      </c>
      <c r="F8" s="379">
        <v>2.23</v>
      </c>
      <c r="G8" s="379">
        <v>2.08</v>
      </c>
      <c r="H8" s="379">
        <v>0.02</v>
      </c>
      <c r="I8" s="379">
        <v>0.06</v>
      </c>
      <c r="J8" s="386">
        <v>5.5999999999999999E-3</v>
      </c>
      <c r="K8" s="386">
        <v>2.8999999999999998E-3</v>
      </c>
      <c r="L8" s="379" t="s">
        <v>71</v>
      </c>
      <c r="M8" s="379" t="s">
        <v>71</v>
      </c>
    </row>
    <row r="9" spans="1:13" x14ac:dyDescent="0.25">
      <c r="A9" s="537"/>
      <c r="B9" s="537"/>
      <c r="C9" s="56" t="s">
        <v>1164</v>
      </c>
      <c r="D9" s="379">
        <v>4.42</v>
      </c>
      <c r="E9" s="379">
        <v>4.42</v>
      </c>
      <c r="F9" s="379">
        <v>2.33</v>
      </c>
      <c r="G9" s="379">
        <v>2.2799999999999998</v>
      </c>
      <c r="H9" s="379">
        <v>0.02</v>
      </c>
      <c r="I9" s="379">
        <v>7.0000000000000007E-2</v>
      </c>
      <c r="J9" s="386">
        <v>5.7000000000000002E-3</v>
      </c>
      <c r="K9" s="386">
        <v>2.8999999999999998E-3</v>
      </c>
      <c r="L9" s="379" t="s">
        <v>71</v>
      </c>
      <c r="M9" s="379" t="s">
        <v>71</v>
      </c>
    </row>
    <row r="10" spans="1:13" x14ac:dyDescent="0.25">
      <c r="A10" s="537"/>
      <c r="B10" s="537"/>
      <c r="C10" s="56" t="s">
        <v>1165</v>
      </c>
      <c r="D10" s="379">
        <v>4.79</v>
      </c>
      <c r="E10" s="379">
        <v>4.37</v>
      </c>
      <c r="F10" s="379">
        <v>2.38</v>
      </c>
      <c r="G10" s="379">
        <v>2.33</v>
      </c>
      <c r="H10" s="379">
        <v>0.01</v>
      </c>
      <c r="I10" s="379">
        <v>0.06</v>
      </c>
      <c r="J10" s="386">
        <v>2.8999999999999998E-3</v>
      </c>
      <c r="K10" s="386">
        <v>2.8999999999999998E-3</v>
      </c>
      <c r="L10" s="379" t="s">
        <v>71</v>
      </c>
      <c r="M10" s="379" t="s">
        <v>71</v>
      </c>
    </row>
    <row r="11" spans="1:13" x14ac:dyDescent="0.25">
      <c r="A11" s="537"/>
      <c r="B11" s="537"/>
      <c r="C11" s="56" t="s">
        <v>1166</v>
      </c>
      <c r="D11" s="379">
        <v>4.79</v>
      </c>
      <c r="E11" s="379">
        <v>4.75</v>
      </c>
      <c r="F11" s="379">
        <v>2.52</v>
      </c>
      <c r="G11" s="379">
        <v>2.38</v>
      </c>
      <c r="H11" s="379">
        <v>0.01</v>
      </c>
      <c r="I11" s="379">
        <v>0.05</v>
      </c>
      <c r="J11" s="386">
        <v>0</v>
      </c>
      <c r="K11" s="386">
        <v>0</v>
      </c>
      <c r="L11" s="379" t="s">
        <v>71</v>
      </c>
      <c r="M11" s="379" t="s">
        <v>71</v>
      </c>
    </row>
    <row r="12" spans="1:13" x14ac:dyDescent="0.25">
      <c r="A12" s="537"/>
      <c r="B12" s="537"/>
      <c r="C12" s="56" t="s">
        <v>1167</v>
      </c>
      <c r="D12" s="379">
        <v>4.57</v>
      </c>
      <c r="E12" s="379">
        <v>4.41</v>
      </c>
      <c r="F12" s="379">
        <v>2.41</v>
      </c>
      <c r="G12" s="379">
        <v>2.68</v>
      </c>
      <c r="H12" s="379">
        <v>0.01</v>
      </c>
      <c r="I12" s="379">
        <v>0.06</v>
      </c>
      <c r="J12" s="386">
        <v>0</v>
      </c>
      <c r="K12" s="386">
        <v>0</v>
      </c>
      <c r="L12" s="379" t="s">
        <v>71</v>
      </c>
      <c r="M12" s="379" t="s">
        <v>71</v>
      </c>
    </row>
    <row r="13" spans="1:13" x14ac:dyDescent="0.25">
      <c r="A13" s="537"/>
      <c r="B13" s="537"/>
      <c r="C13" s="56" t="s">
        <v>1168</v>
      </c>
      <c r="D13" s="379">
        <v>4.55</v>
      </c>
      <c r="E13" s="379">
        <v>4.5999999999999996</v>
      </c>
      <c r="F13" s="379">
        <v>2.44</v>
      </c>
      <c r="G13" s="379">
        <v>2.38</v>
      </c>
      <c r="H13" s="379">
        <v>0</v>
      </c>
      <c r="I13" s="379">
        <v>0.01</v>
      </c>
      <c r="J13" s="386">
        <v>2.8E-3</v>
      </c>
      <c r="K13" s="386">
        <v>0</v>
      </c>
      <c r="L13" s="379" t="s">
        <v>71</v>
      </c>
      <c r="M13" s="379" t="s">
        <v>71</v>
      </c>
    </row>
    <row r="14" spans="1:13" x14ac:dyDescent="0.25">
      <c r="A14" s="537"/>
      <c r="B14" s="537"/>
      <c r="C14" s="56" t="s">
        <v>1169</v>
      </c>
      <c r="D14" s="379">
        <v>4.72</v>
      </c>
      <c r="E14" s="379">
        <v>4.55</v>
      </c>
      <c r="F14" s="379">
        <v>2.4300000000000002</v>
      </c>
      <c r="G14" s="379">
        <v>2.4300000000000002</v>
      </c>
      <c r="H14" s="379">
        <v>0.04</v>
      </c>
      <c r="I14" s="379">
        <v>0.04</v>
      </c>
      <c r="J14" s="386">
        <v>0</v>
      </c>
      <c r="K14" s="386">
        <v>2.8999999999999998E-3</v>
      </c>
      <c r="L14" s="379" t="s">
        <v>71</v>
      </c>
      <c r="M14" s="379" t="s">
        <v>71</v>
      </c>
    </row>
    <row r="15" spans="1:13" x14ac:dyDescent="0.25">
      <c r="A15" s="537"/>
      <c r="B15" s="537"/>
      <c r="C15" s="56" t="s">
        <v>1170</v>
      </c>
      <c r="D15" s="379">
        <v>4.55</v>
      </c>
      <c r="E15" s="379">
        <v>4.67</v>
      </c>
      <c r="F15" s="379">
        <v>2.35</v>
      </c>
      <c r="G15" s="379">
        <v>2.4500000000000002</v>
      </c>
      <c r="H15" s="379">
        <v>0.01</v>
      </c>
      <c r="I15" s="379">
        <v>0.01</v>
      </c>
      <c r="J15" s="386">
        <v>5.5999999999999999E-3</v>
      </c>
      <c r="K15" s="386">
        <v>0</v>
      </c>
      <c r="L15" s="379" t="s">
        <v>71</v>
      </c>
      <c r="M15" s="379" t="s">
        <v>71</v>
      </c>
    </row>
    <row r="16" spans="1:13" x14ac:dyDescent="0.25">
      <c r="A16" s="537"/>
      <c r="B16" s="537"/>
      <c r="C16" s="56" t="s">
        <v>1171</v>
      </c>
      <c r="D16" s="379">
        <v>4.5199999999999996</v>
      </c>
      <c r="E16" s="379">
        <v>4.54</v>
      </c>
      <c r="F16" s="379">
        <v>2.65</v>
      </c>
      <c r="G16" s="379">
        <v>2.33</v>
      </c>
      <c r="H16" s="379">
        <v>7.0000000000000007E-2</v>
      </c>
      <c r="I16" s="379">
        <v>0.05</v>
      </c>
      <c r="J16" s="386">
        <v>5.7999999999999996E-3</v>
      </c>
      <c r="K16" s="386">
        <v>5.7000000000000002E-3</v>
      </c>
      <c r="L16" s="379" t="s">
        <v>71</v>
      </c>
      <c r="M16" s="379" t="s">
        <v>71</v>
      </c>
    </row>
    <row r="17" spans="1:13" ht="15.75" thickBot="1" x14ac:dyDescent="0.3">
      <c r="A17" s="538"/>
      <c r="B17" s="538"/>
      <c r="C17" s="57" t="s">
        <v>1172</v>
      </c>
      <c r="D17" s="381">
        <v>3.07</v>
      </c>
      <c r="E17" s="381">
        <v>4.49</v>
      </c>
      <c r="F17" s="381">
        <v>3.07</v>
      </c>
      <c r="G17" s="381">
        <v>2.71</v>
      </c>
      <c r="H17" s="381">
        <v>0.05</v>
      </c>
      <c r="I17" s="381">
        <v>0.05</v>
      </c>
      <c r="J17" s="386">
        <v>0</v>
      </c>
      <c r="K17" s="387">
        <v>5.7999999999999996E-3</v>
      </c>
      <c r="L17" s="379" t="s">
        <v>71</v>
      </c>
      <c r="M17" s="379" t="s">
        <v>71</v>
      </c>
    </row>
    <row r="18" spans="1:13" ht="16.5" thickTop="1" thickBot="1" x14ac:dyDescent="0.3">
      <c r="A18" s="534"/>
      <c r="B18" s="535"/>
      <c r="C18" s="535"/>
      <c r="D18" s="535"/>
      <c r="E18" s="535"/>
      <c r="F18" s="535"/>
      <c r="G18" s="535"/>
      <c r="H18" s="535"/>
      <c r="I18" s="535"/>
      <c r="J18" s="535"/>
      <c r="K18" s="535"/>
      <c r="L18" s="535"/>
      <c r="M18" s="536"/>
    </row>
    <row r="19" spans="1:13" ht="15.75" thickTop="1" x14ac:dyDescent="0.25">
      <c r="A19" s="537" t="s">
        <v>1705</v>
      </c>
      <c r="B19" s="539" t="s">
        <v>1792</v>
      </c>
      <c r="C19" s="56" t="s">
        <v>1161</v>
      </c>
      <c r="D19" s="379">
        <v>5.05</v>
      </c>
      <c r="E19" s="380"/>
      <c r="F19" s="379">
        <v>0.28000000000000003</v>
      </c>
      <c r="G19" s="380"/>
      <c r="H19" s="379">
        <v>0</v>
      </c>
      <c r="I19" s="380"/>
      <c r="J19" s="379">
        <v>0</v>
      </c>
      <c r="K19" s="380"/>
      <c r="L19" s="379" t="s">
        <v>71</v>
      </c>
      <c r="M19" s="380"/>
    </row>
    <row r="20" spans="1:13" x14ac:dyDescent="0.25">
      <c r="A20" s="537"/>
      <c r="B20" s="537"/>
      <c r="C20" s="56" t="s">
        <v>1162</v>
      </c>
      <c r="D20" s="379">
        <v>4.76</v>
      </c>
      <c r="E20" s="379">
        <v>5.04</v>
      </c>
      <c r="F20" s="379">
        <v>0</v>
      </c>
      <c r="G20" s="379">
        <v>0.28999999999999998</v>
      </c>
      <c r="H20" s="379">
        <v>0</v>
      </c>
      <c r="I20" s="379">
        <v>0</v>
      </c>
      <c r="J20" s="379">
        <v>0</v>
      </c>
      <c r="K20" s="379">
        <v>0.2</v>
      </c>
      <c r="L20" s="379" t="s">
        <v>71</v>
      </c>
      <c r="M20" s="379" t="s">
        <v>71</v>
      </c>
    </row>
    <row r="21" spans="1:13" x14ac:dyDescent="0.25">
      <c r="A21" s="537"/>
      <c r="B21" s="537"/>
      <c r="C21" s="56" t="s">
        <v>1163</v>
      </c>
      <c r="D21" s="379">
        <v>4.93</v>
      </c>
      <c r="E21" s="379">
        <v>4.7300000000000004</v>
      </c>
      <c r="F21" s="379">
        <v>0</v>
      </c>
      <c r="G21" s="379">
        <v>0</v>
      </c>
      <c r="H21" s="379">
        <v>0.04</v>
      </c>
      <c r="I21" s="379">
        <v>0.04</v>
      </c>
      <c r="J21" s="379">
        <v>0</v>
      </c>
      <c r="K21" s="379">
        <v>0</v>
      </c>
      <c r="L21" s="379" t="s">
        <v>71</v>
      </c>
      <c r="M21" s="379" t="s">
        <v>71</v>
      </c>
    </row>
    <row r="22" spans="1:13" x14ac:dyDescent="0.25">
      <c r="A22" s="537"/>
      <c r="B22" s="537"/>
      <c r="C22" s="56" t="s">
        <v>1164</v>
      </c>
      <c r="D22" s="379">
        <v>4.8499999999999996</v>
      </c>
      <c r="E22" s="379">
        <v>4.91</v>
      </c>
      <c r="F22" s="379">
        <v>0</v>
      </c>
      <c r="G22" s="379">
        <v>0</v>
      </c>
      <c r="H22" s="379">
        <v>0</v>
      </c>
      <c r="I22" s="379">
        <v>0</v>
      </c>
      <c r="J22" s="379">
        <v>0</v>
      </c>
      <c r="K22" s="379">
        <v>0</v>
      </c>
      <c r="L22" s="379" t="s">
        <v>71</v>
      </c>
      <c r="M22" s="379" t="s">
        <v>71</v>
      </c>
    </row>
    <row r="23" spans="1:13" x14ac:dyDescent="0.25">
      <c r="A23" s="537"/>
      <c r="B23" s="537"/>
      <c r="C23" s="56" t="s">
        <v>1165</v>
      </c>
      <c r="D23" s="379">
        <v>4.87</v>
      </c>
      <c r="E23" s="379">
        <v>4.8</v>
      </c>
      <c r="F23" s="379">
        <v>0</v>
      </c>
      <c r="G23" s="379">
        <v>0</v>
      </c>
      <c r="H23" s="379">
        <v>0</v>
      </c>
      <c r="I23" s="379">
        <v>0</v>
      </c>
      <c r="J23" s="379">
        <v>0</v>
      </c>
      <c r="K23" s="379">
        <v>1</v>
      </c>
      <c r="L23" s="379" t="s">
        <v>71</v>
      </c>
      <c r="M23" s="379" t="s">
        <v>71</v>
      </c>
    </row>
    <row r="24" spans="1:13" x14ac:dyDescent="0.25">
      <c r="A24" s="537"/>
      <c r="B24" s="537"/>
      <c r="C24" s="56" t="s">
        <v>1166</v>
      </c>
      <c r="D24" s="379">
        <v>4.78</v>
      </c>
      <c r="E24" s="379">
        <v>4.84</v>
      </c>
      <c r="F24" s="379">
        <v>0</v>
      </c>
      <c r="G24" s="379">
        <v>0</v>
      </c>
      <c r="H24" s="379">
        <v>0</v>
      </c>
      <c r="I24" s="379">
        <v>0</v>
      </c>
      <c r="J24" s="379">
        <v>0</v>
      </c>
      <c r="K24" s="379">
        <v>0</v>
      </c>
      <c r="L24" s="379" t="s">
        <v>71</v>
      </c>
      <c r="M24" s="379" t="s">
        <v>71</v>
      </c>
    </row>
    <row r="25" spans="1:13" x14ac:dyDescent="0.25">
      <c r="A25" s="537"/>
      <c r="B25" s="537"/>
      <c r="C25" s="56" t="s">
        <v>1167</v>
      </c>
      <c r="D25" s="379">
        <v>4.8</v>
      </c>
      <c r="E25" s="379">
        <v>4.75</v>
      </c>
      <c r="F25" s="379">
        <v>0</v>
      </c>
      <c r="G25" s="379">
        <v>0</v>
      </c>
      <c r="H25" s="379">
        <v>0</v>
      </c>
      <c r="I25" s="379">
        <v>0</v>
      </c>
      <c r="J25" s="379">
        <v>0</v>
      </c>
      <c r="K25" s="379">
        <v>0</v>
      </c>
      <c r="L25" s="379" t="s">
        <v>71</v>
      </c>
      <c r="M25" s="379" t="s">
        <v>71</v>
      </c>
    </row>
    <row r="26" spans="1:13" x14ac:dyDescent="0.25">
      <c r="A26" s="537"/>
      <c r="B26" s="537"/>
      <c r="C26" s="56" t="s">
        <v>1168</v>
      </c>
      <c r="D26" s="379">
        <v>4.6500000000000004</v>
      </c>
      <c r="E26" s="379">
        <v>4.45</v>
      </c>
      <c r="F26" s="379">
        <v>0</v>
      </c>
      <c r="G26" s="379">
        <v>0</v>
      </c>
      <c r="H26" s="379">
        <v>0</v>
      </c>
      <c r="I26" s="379">
        <v>0</v>
      </c>
      <c r="J26" s="379">
        <v>0</v>
      </c>
      <c r="K26" s="379">
        <v>0</v>
      </c>
      <c r="L26" s="379" t="s">
        <v>71</v>
      </c>
      <c r="M26" s="379" t="s">
        <v>71</v>
      </c>
    </row>
    <row r="27" spans="1:13" x14ac:dyDescent="0.25">
      <c r="A27" s="537"/>
      <c r="B27" s="537"/>
      <c r="C27" s="56" t="s">
        <v>1169</v>
      </c>
      <c r="D27" s="379">
        <v>4.79</v>
      </c>
      <c r="E27" s="379">
        <v>4.67</v>
      </c>
      <c r="F27" s="379">
        <v>0</v>
      </c>
      <c r="G27" s="379">
        <v>0</v>
      </c>
      <c r="H27" s="379">
        <v>0</v>
      </c>
      <c r="I27" s="379">
        <v>0</v>
      </c>
      <c r="J27" s="379">
        <v>0</v>
      </c>
      <c r="K27" s="379">
        <v>0</v>
      </c>
      <c r="L27" s="379" t="s">
        <v>71</v>
      </c>
      <c r="M27" s="379" t="s">
        <v>71</v>
      </c>
    </row>
    <row r="28" spans="1:13" x14ac:dyDescent="0.25">
      <c r="A28" s="537"/>
      <c r="B28" s="537"/>
      <c r="C28" s="56" t="s">
        <v>1170</v>
      </c>
      <c r="D28" s="379">
        <v>4.93</v>
      </c>
      <c r="E28" s="379">
        <v>4.79</v>
      </c>
      <c r="F28" s="379">
        <v>0.21</v>
      </c>
      <c r="G28" s="379">
        <v>0</v>
      </c>
      <c r="H28" s="379">
        <v>0</v>
      </c>
      <c r="I28" s="379">
        <v>0</v>
      </c>
      <c r="J28" s="379">
        <v>0</v>
      </c>
      <c r="K28" s="379">
        <v>0</v>
      </c>
      <c r="L28" s="379" t="s">
        <v>71</v>
      </c>
      <c r="M28" s="379" t="s">
        <v>71</v>
      </c>
    </row>
    <row r="29" spans="1:13" x14ac:dyDescent="0.25">
      <c r="A29" s="537"/>
      <c r="B29" s="537"/>
      <c r="C29" s="56" t="s">
        <v>1171</v>
      </c>
      <c r="D29" s="379">
        <v>4.88</v>
      </c>
      <c r="E29" s="379">
        <v>4.84</v>
      </c>
      <c r="F29" s="379">
        <v>0</v>
      </c>
      <c r="G29" s="379">
        <v>0.22</v>
      </c>
      <c r="H29" s="379">
        <v>0.04</v>
      </c>
      <c r="I29" s="379">
        <v>0</v>
      </c>
      <c r="J29" s="379">
        <v>0</v>
      </c>
      <c r="K29" s="379">
        <v>0</v>
      </c>
      <c r="L29" s="379" t="s">
        <v>71</v>
      </c>
      <c r="M29" s="379" t="s">
        <v>71</v>
      </c>
    </row>
    <row r="30" spans="1:13" ht="15.75" thickBot="1" x14ac:dyDescent="0.3">
      <c r="A30" s="538"/>
      <c r="B30" s="538"/>
      <c r="C30" s="57" t="s">
        <v>1172</v>
      </c>
      <c r="D30" s="381">
        <v>5.0199999999999996</v>
      </c>
      <c r="E30" s="381">
        <v>4.87</v>
      </c>
      <c r="F30" s="381">
        <v>0.3</v>
      </c>
      <c r="G30" s="381">
        <v>0</v>
      </c>
      <c r="H30" s="381">
        <v>0.04</v>
      </c>
      <c r="I30" s="381">
        <v>0.04</v>
      </c>
      <c r="J30" s="381">
        <v>0.1898</v>
      </c>
      <c r="K30" s="381">
        <v>0</v>
      </c>
      <c r="L30" s="381" t="s">
        <v>71</v>
      </c>
      <c r="M30" s="379" t="s">
        <v>71</v>
      </c>
    </row>
    <row r="31" spans="1:13" ht="16.5" thickTop="1" thickBot="1" x14ac:dyDescent="0.3">
      <c r="A31" s="534"/>
      <c r="B31" s="535"/>
      <c r="C31" s="535"/>
      <c r="D31" s="535"/>
      <c r="E31" s="535"/>
      <c r="F31" s="535"/>
      <c r="G31" s="535"/>
      <c r="H31" s="535"/>
      <c r="I31" s="535"/>
      <c r="J31" s="535"/>
      <c r="K31" s="535"/>
      <c r="L31" s="535"/>
      <c r="M31" s="536"/>
    </row>
    <row r="32" spans="1:13" ht="16.5" thickTop="1" thickBot="1" x14ac:dyDescent="0.3">
      <c r="A32" s="537" t="s">
        <v>1705</v>
      </c>
      <c r="B32" s="539" t="s">
        <v>2029</v>
      </c>
      <c r="C32" s="56" t="s">
        <v>1161</v>
      </c>
      <c r="D32" s="379">
        <v>5.0599999999999996</v>
      </c>
      <c r="E32" s="380"/>
      <c r="F32" s="379">
        <v>0</v>
      </c>
      <c r="G32" s="380"/>
      <c r="H32" s="379">
        <v>0</v>
      </c>
      <c r="I32" s="380"/>
      <c r="J32" s="379">
        <v>0</v>
      </c>
      <c r="K32" s="380"/>
      <c r="L32" s="381" t="s">
        <v>71</v>
      </c>
      <c r="M32" s="380"/>
    </row>
    <row r="33" spans="1:13" ht="16.5" thickTop="1" thickBot="1" x14ac:dyDescent="0.3">
      <c r="A33" s="537"/>
      <c r="B33" s="537"/>
      <c r="C33" s="56" t="s">
        <v>1162</v>
      </c>
      <c r="D33" s="379">
        <v>4.7699999999999996</v>
      </c>
      <c r="E33" s="379">
        <v>5.0599999999999996</v>
      </c>
      <c r="F33" s="379">
        <v>3.4000000000000002E-2</v>
      </c>
      <c r="G33" s="379">
        <v>0</v>
      </c>
      <c r="H33" s="379">
        <v>0</v>
      </c>
      <c r="I33" s="379">
        <v>0</v>
      </c>
      <c r="J33" s="379">
        <v>0</v>
      </c>
      <c r="K33" s="379">
        <v>0</v>
      </c>
      <c r="L33" s="381" t="s">
        <v>71</v>
      </c>
      <c r="M33" s="381" t="s">
        <v>71</v>
      </c>
    </row>
    <row r="34" spans="1:13" ht="16.5" thickTop="1" thickBot="1" x14ac:dyDescent="0.3">
      <c r="A34" s="537"/>
      <c r="B34" s="537"/>
      <c r="C34" s="56" t="s">
        <v>1163</v>
      </c>
      <c r="D34" s="379">
        <v>4.93</v>
      </c>
      <c r="E34" s="379">
        <v>4.74</v>
      </c>
      <c r="F34" s="379">
        <v>0.09</v>
      </c>
      <c r="G34" s="379">
        <v>0.32</v>
      </c>
      <c r="H34" s="379">
        <v>0</v>
      </c>
      <c r="I34" s="379">
        <v>0</v>
      </c>
      <c r="J34" s="379">
        <v>0</v>
      </c>
      <c r="K34" s="379">
        <v>0</v>
      </c>
      <c r="L34" s="381" t="s">
        <v>71</v>
      </c>
      <c r="M34" s="381" t="s">
        <v>71</v>
      </c>
    </row>
    <row r="35" spans="1:13" ht="16.5" thickTop="1" thickBot="1" x14ac:dyDescent="0.3">
      <c r="A35" s="537"/>
      <c r="B35" s="537"/>
      <c r="C35" s="56" t="s">
        <v>1164</v>
      </c>
      <c r="D35" s="379">
        <v>4.88</v>
      </c>
      <c r="E35" s="379">
        <v>4.91</v>
      </c>
      <c r="F35" s="379">
        <v>0</v>
      </c>
      <c r="G35" s="379">
        <v>0</v>
      </c>
      <c r="H35" s="379">
        <v>0</v>
      </c>
      <c r="I35" s="379">
        <v>0</v>
      </c>
      <c r="J35" s="379">
        <v>0</v>
      </c>
      <c r="K35" s="379">
        <v>0</v>
      </c>
      <c r="L35" s="381" t="s">
        <v>71</v>
      </c>
      <c r="M35" s="381" t="s">
        <v>71</v>
      </c>
    </row>
    <row r="36" spans="1:13" ht="16.5" thickTop="1" thickBot="1" x14ac:dyDescent="0.3">
      <c r="A36" s="537"/>
      <c r="B36" s="537"/>
      <c r="C36" s="56" t="s">
        <v>1165</v>
      </c>
      <c r="D36" s="379">
        <v>4.8600000000000003</v>
      </c>
      <c r="E36" s="379">
        <v>4.83</v>
      </c>
      <c r="F36" s="379">
        <v>0</v>
      </c>
      <c r="G36" s="379">
        <v>0</v>
      </c>
      <c r="H36" s="379">
        <v>0</v>
      </c>
      <c r="I36" s="379">
        <v>0</v>
      </c>
      <c r="J36" s="379">
        <v>0</v>
      </c>
      <c r="K36" s="379">
        <v>0</v>
      </c>
      <c r="L36" s="381" t="s">
        <v>71</v>
      </c>
      <c r="M36" s="381" t="s">
        <v>71</v>
      </c>
    </row>
    <row r="37" spans="1:13" ht="16.5" thickTop="1" thickBot="1" x14ac:dyDescent="0.3">
      <c r="A37" s="537"/>
      <c r="B37" s="537"/>
      <c r="C37" s="56" t="s">
        <v>1166</v>
      </c>
      <c r="D37" s="379">
        <v>4.76</v>
      </c>
      <c r="E37" s="379">
        <v>4.83</v>
      </c>
      <c r="F37" s="379">
        <v>0.28000000000000003</v>
      </c>
      <c r="G37" s="379">
        <v>0</v>
      </c>
      <c r="H37" s="379">
        <v>0.04</v>
      </c>
      <c r="I37" s="379">
        <v>0.03</v>
      </c>
      <c r="J37" s="379">
        <v>0</v>
      </c>
      <c r="K37" s="379">
        <v>0</v>
      </c>
      <c r="L37" s="381" t="s">
        <v>71</v>
      </c>
      <c r="M37" s="381" t="s">
        <v>71</v>
      </c>
    </row>
    <row r="38" spans="1:13" ht="16.5" thickTop="1" thickBot="1" x14ac:dyDescent="0.3">
      <c r="A38" s="537"/>
      <c r="B38" s="537"/>
      <c r="C38" s="56" t="s">
        <v>1167</v>
      </c>
      <c r="D38" s="379">
        <v>4.7699999999999996</v>
      </c>
      <c r="E38" s="379">
        <v>4.7300000000000004</v>
      </c>
      <c r="F38" s="379">
        <v>0</v>
      </c>
      <c r="G38" s="379">
        <v>0.28000000000000003</v>
      </c>
      <c r="H38" s="379">
        <v>0</v>
      </c>
      <c r="I38" s="379">
        <v>0.01</v>
      </c>
      <c r="J38" s="379">
        <v>0</v>
      </c>
      <c r="K38" s="379">
        <v>0</v>
      </c>
      <c r="L38" s="381" t="s">
        <v>71</v>
      </c>
      <c r="M38" s="381" t="s">
        <v>71</v>
      </c>
    </row>
    <row r="39" spans="1:13" ht="16.5" thickTop="1" thickBot="1" x14ac:dyDescent="0.3">
      <c r="A39" s="537"/>
      <c r="B39" s="537"/>
      <c r="C39" s="56" t="s">
        <v>1168</v>
      </c>
      <c r="D39" s="379">
        <v>4.66</v>
      </c>
      <c r="E39" s="379">
        <v>4.71</v>
      </c>
      <c r="F39" s="379">
        <v>0.08</v>
      </c>
      <c r="G39" s="379">
        <v>0</v>
      </c>
      <c r="H39" s="379">
        <v>0</v>
      </c>
      <c r="I39" s="379">
        <v>0</v>
      </c>
      <c r="J39" s="379">
        <v>0</v>
      </c>
      <c r="K39" s="379">
        <v>0</v>
      </c>
      <c r="L39" s="381" t="s">
        <v>71</v>
      </c>
      <c r="M39" s="381" t="s">
        <v>71</v>
      </c>
    </row>
    <row r="40" spans="1:13" ht="16.5" thickTop="1" thickBot="1" x14ac:dyDescent="0.3">
      <c r="A40" s="537"/>
      <c r="B40" s="537"/>
      <c r="C40" s="56" t="s">
        <v>1169</v>
      </c>
      <c r="D40" s="379">
        <v>4.75</v>
      </c>
      <c r="E40" s="379">
        <v>4.68</v>
      </c>
      <c r="F40" s="379">
        <v>0</v>
      </c>
      <c r="G40" s="379">
        <v>0.09</v>
      </c>
      <c r="H40" s="379">
        <v>0</v>
      </c>
      <c r="I40" s="379">
        <v>0</v>
      </c>
      <c r="J40" s="379">
        <v>0</v>
      </c>
      <c r="K40" s="379">
        <v>0</v>
      </c>
      <c r="L40" s="381" t="s">
        <v>71</v>
      </c>
      <c r="M40" s="381" t="s">
        <v>71</v>
      </c>
    </row>
    <row r="41" spans="1:13" ht="16.5" thickTop="1" thickBot="1" x14ac:dyDescent="0.3">
      <c r="A41" s="537"/>
      <c r="B41" s="537"/>
      <c r="C41" s="56" t="s">
        <v>1170</v>
      </c>
      <c r="D41" s="379">
        <v>4.92</v>
      </c>
      <c r="E41" s="379">
        <v>4.74</v>
      </c>
      <c r="F41" s="379">
        <v>0</v>
      </c>
      <c r="G41" s="379">
        <v>0</v>
      </c>
      <c r="H41" s="379">
        <v>0.03</v>
      </c>
      <c r="I41" s="379">
        <v>0.01</v>
      </c>
      <c r="J41" s="379">
        <v>0</v>
      </c>
      <c r="K41" s="379">
        <v>0</v>
      </c>
      <c r="L41" s="381" t="s">
        <v>71</v>
      </c>
      <c r="M41" s="381" t="s">
        <v>71</v>
      </c>
    </row>
    <row r="42" spans="1:13" ht="16.5" thickTop="1" thickBot="1" x14ac:dyDescent="0.3">
      <c r="A42" s="537"/>
      <c r="B42" s="537"/>
      <c r="C42" s="56" t="s">
        <v>1171</v>
      </c>
      <c r="D42" s="379">
        <v>4.91</v>
      </c>
      <c r="E42" s="379">
        <v>4.83</v>
      </c>
      <c r="F42" s="379">
        <v>0</v>
      </c>
      <c r="G42" s="379">
        <v>0</v>
      </c>
      <c r="H42" s="379">
        <v>0.04</v>
      </c>
      <c r="I42" s="379">
        <v>0.02</v>
      </c>
      <c r="J42" s="379">
        <v>0</v>
      </c>
      <c r="K42" s="379">
        <v>0.2</v>
      </c>
      <c r="L42" s="381" t="s">
        <v>71</v>
      </c>
      <c r="M42" s="381" t="s">
        <v>71</v>
      </c>
    </row>
    <row r="43" spans="1:13" ht="16.5" thickTop="1" thickBot="1" x14ac:dyDescent="0.3">
      <c r="A43" s="538"/>
      <c r="B43" s="538"/>
      <c r="C43" s="57" t="s">
        <v>1172</v>
      </c>
      <c r="D43" s="381">
        <v>5.0199999999999996</v>
      </c>
      <c r="E43" s="381">
        <v>4.9000000000000004</v>
      </c>
      <c r="F43" s="381">
        <v>0</v>
      </c>
      <c r="G43" s="381">
        <v>0</v>
      </c>
      <c r="H43" s="381">
        <v>0</v>
      </c>
      <c r="I43" s="381">
        <v>0.04</v>
      </c>
      <c r="J43" s="379">
        <v>0</v>
      </c>
      <c r="K43" s="381">
        <v>0.18</v>
      </c>
      <c r="L43" s="381" t="s">
        <v>71</v>
      </c>
      <c r="M43" s="381" t="s">
        <v>71</v>
      </c>
    </row>
    <row r="44" spans="1:13" ht="16.5" thickTop="1" thickBot="1" x14ac:dyDescent="0.3">
      <c r="A44" s="534"/>
      <c r="B44" s="535"/>
      <c r="C44" s="535"/>
      <c r="D44" s="535"/>
      <c r="E44" s="535"/>
      <c r="F44" s="535"/>
      <c r="G44" s="535"/>
      <c r="H44" s="535"/>
      <c r="I44" s="535"/>
      <c r="J44" s="535"/>
      <c r="K44" s="535"/>
      <c r="L44" s="535"/>
      <c r="M44" s="536"/>
    </row>
    <row r="45" spans="1:13" ht="15.75" thickTop="1" x14ac:dyDescent="0.25">
      <c r="A45" s="537"/>
      <c r="B45" s="539"/>
      <c r="C45" s="56" t="s">
        <v>1161</v>
      </c>
      <c r="D45" s="379"/>
      <c r="E45" s="380"/>
      <c r="F45" s="379"/>
      <c r="G45" s="380"/>
      <c r="H45" s="379"/>
      <c r="I45" s="380"/>
      <c r="J45" s="379"/>
      <c r="K45" s="380"/>
      <c r="L45" s="379"/>
      <c r="M45" s="380"/>
    </row>
    <row r="46" spans="1:13" x14ac:dyDescent="0.25">
      <c r="A46" s="537"/>
      <c r="B46" s="537"/>
      <c r="C46" s="56" t="s">
        <v>1162</v>
      </c>
      <c r="D46" s="379"/>
      <c r="E46" s="379"/>
      <c r="F46" s="379"/>
      <c r="G46" s="379"/>
      <c r="H46" s="379"/>
      <c r="I46" s="379"/>
      <c r="J46" s="379"/>
      <c r="K46" s="379"/>
      <c r="L46" s="379"/>
      <c r="M46" s="379"/>
    </row>
    <row r="47" spans="1:13" x14ac:dyDescent="0.25">
      <c r="A47" s="537"/>
      <c r="B47" s="537"/>
      <c r="C47" s="56" t="s">
        <v>1163</v>
      </c>
      <c r="D47" s="379"/>
      <c r="E47" s="379"/>
      <c r="F47" s="379"/>
      <c r="G47" s="379"/>
      <c r="H47" s="379"/>
      <c r="I47" s="379"/>
      <c r="J47" s="379"/>
      <c r="K47" s="379"/>
      <c r="L47" s="379"/>
      <c r="M47" s="379"/>
    </row>
    <row r="48" spans="1:13" x14ac:dyDescent="0.25">
      <c r="A48" s="537"/>
      <c r="B48" s="537"/>
      <c r="C48" s="56" t="s">
        <v>1164</v>
      </c>
      <c r="D48" s="379"/>
      <c r="E48" s="379"/>
      <c r="F48" s="379"/>
      <c r="G48" s="379"/>
      <c r="H48" s="379"/>
      <c r="I48" s="379"/>
      <c r="J48" s="379"/>
      <c r="K48" s="379"/>
      <c r="L48" s="379"/>
      <c r="M48" s="379"/>
    </row>
    <row r="49" spans="1:13" x14ac:dyDescent="0.25">
      <c r="A49" s="537"/>
      <c r="B49" s="537"/>
      <c r="C49" s="56" t="s">
        <v>1165</v>
      </c>
      <c r="D49" s="379"/>
      <c r="E49" s="379"/>
      <c r="F49" s="379"/>
      <c r="G49" s="379"/>
      <c r="H49" s="379"/>
      <c r="I49" s="379"/>
      <c r="J49" s="379"/>
      <c r="K49" s="379"/>
      <c r="L49" s="379"/>
      <c r="M49" s="379"/>
    </row>
    <row r="50" spans="1:13" x14ac:dyDescent="0.25">
      <c r="A50" s="537"/>
      <c r="B50" s="537"/>
      <c r="C50" s="56" t="s">
        <v>1166</v>
      </c>
      <c r="D50" s="379"/>
      <c r="E50" s="379"/>
      <c r="F50" s="379"/>
      <c r="G50" s="379"/>
      <c r="H50" s="379"/>
      <c r="I50" s="379"/>
      <c r="J50" s="379"/>
      <c r="K50" s="379"/>
      <c r="L50" s="379"/>
      <c r="M50" s="379"/>
    </row>
    <row r="51" spans="1:13" x14ac:dyDescent="0.25">
      <c r="A51" s="537"/>
      <c r="B51" s="537"/>
      <c r="C51" s="56" t="s">
        <v>1167</v>
      </c>
      <c r="D51" s="379"/>
      <c r="E51" s="379"/>
      <c r="F51" s="379"/>
      <c r="G51" s="379"/>
      <c r="H51" s="379"/>
      <c r="I51" s="379"/>
      <c r="J51" s="379"/>
      <c r="K51" s="379"/>
      <c r="L51" s="379"/>
      <c r="M51" s="379"/>
    </row>
    <row r="52" spans="1:13" x14ac:dyDescent="0.25">
      <c r="A52" s="537"/>
      <c r="B52" s="537"/>
      <c r="C52" s="56" t="s">
        <v>1168</v>
      </c>
      <c r="D52" s="379"/>
      <c r="E52" s="379"/>
      <c r="F52" s="379"/>
      <c r="G52" s="379"/>
      <c r="H52" s="379"/>
      <c r="I52" s="379"/>
      <c r="J52" s="379"/>
      <c r="K52" s="379"/>
      <c r="L52" s="379"/>
      <c r="M52" s="379"/>
    </row>
    <row r="53" spans="1:13" x14ac:dyDescent="0.25">
      <c r="A53" s="537"/>
      <c r="B53" s="537"/>
      <c r="C53" s="56" t="s">
        <v>1169</v>
      </c>
      <c r="D53" s="379"/>
      <c r="E53" s="379"/>
      <c r="F53" s="379"/>
      <c r="G53" s="379"/>
      <c r="H53" s="379"/>
      <c r="I53" s="379"/>
      <c r="J53" s="379"/>
      <c r="K53" s="379"/>
      <c r="L53" s="379"/>
      <c r="M53" s="379"/>
    </row>
    <row r="54" spans="1:13" x14ac:dyDescent="0.25">
      <c r="A54" s="537"/>
      <c r="B54" s="537"/>
      <c r="C54" s="56" t="s">
        <v>1170</v>
      </c>
      <c r="D54" s="379"/>
      <c r="E54" s="379"/>
      <c r="F54" s="379"/>
      <c r="G54" s="379"/>
      <c r="H54" s="379"/>
      <c r="I54" s="379"/>
      <c r="J54" s="379"/>
      <c r="K54" s="379"/>
      <c r="L54" s="379"/>
      <c r="M54" s="379"/>
    </row>
    <row r="55" spans="1:13" x14ac:dyDescent="0.25">
      <c r="A55" s="537"/>
      <c r="B55" s="537"/>
      <c r="C55" s="56" t="s">
        <v>1171</v>
      </c>
      <c r="D55" s="379"/>
      <c r="E55" s="379"/>
      <c r="F55" s="379"/>
      <c r="G55" s="379"/>
      <c r="H55" s="379"/>
      <c r="I55" s="379"/>
      <c r="J55" s="379"/>
      <c r="K55" s="379"/>
      <c r="L55" s="379"/>
      <c r="M55" s="379"/>
    </row>
    <row r="56" spans="1:13" ht="15.75" thickBot="1" x14ac:dyDescent="0.3">
      <c r="A56" s="538"/>
      <c r="B56" s="538"/>
      <c r="C56" s="57" t="s">
        <v>1172</v>
      </c>
      <c r="D56" s="381"/>
      <c r="E56" s="381"/>
      <c r="F56" s="381"/>
      <c r="G56" s="381"/>
      <c r="H56" s="381"/>
      <c r="I56" s="381"/>
      <c r="J56" s="381"/>
      <c r="K56" s="381"/>
      <c r="L56" s="381"/>
      <c r="M56" s="381"/>
    </row>
    <row r="57" spans="1:13" ht="16.5" thickTop="1" thickBot="1" x14ac:dyDescent="0.3">
      <c r="A57" s="534"/>
      <c r="B57" s="535"/>
      <c r="C57" s="535"/>
      <c r="D57" s="535"/>
      <c r="E57" s="535"/>
      <c r="F57" s="535"/>
      <c r="G57" s="535"/>
      <c r="H57" s="535"/>
      <c r="I57" s="535"/>
      <c r="J57" s="535"/>
      <c r="K57" s="535"/>
      <c r="L57" s="535"/>
      <c r="M57" s="536"/>
    </row>
    <row r="58" spans="1:13" ht="15.75" thickTop="1" x14ac:dyDescent="0.25">
      <c r="A58" s="537"/>
      <c r="B58" s="539"/>
      <c r="C58" s="56" t="s">
        <v>1161</v>
      </c>
      <c r="D58" s="379"/>
      <c r="E58" s="380"/>
      <c r="F58" s="379"/>
      <c r="G58" s="380"/>
      <c r="H58" s="379"/>
      <c r="I58" s="380"/>
      <c r="J58" s="379"/>
      <c r="K58" s="380"/>
      <c r="L58" s="379"/>
      <c r="M58" s="380"/>
    </row>
    <row r="59" spans="1:13" x14ac:dyDescent="0.25">
      <c r="A59" s="537"/>
      <c r="B59" s="537"/>
      <c r="C59" s="56" t="s">
        <v>1162</v>
      </c>
      <c r="D59" s="379"/>
      <c r="E59" s="379"/>
      <c r="F59" s="379"/>
      <c r="G59" s="379"/>
      <c r="H59" s="379"/>
      <c r="I59" s="379"/>
      <c r="J59" s="379"/>
      <c r="K59" s="379"/>
      <c r="L59" s="379"/>
      <c r="M59" s="379"/>
    </row>
    <row r="60" spans="1:13" x14ac:dyDescent="0.25">
      <c r="A60" s="537"/>
      <c r="B60" s="537"/>
      <c r="C60" s="56" t="s">
        <v>1163</v>
      </c>
      <c r="D60" s="379"/>
      <c r="E60" s="379"/>
      <c r="F60" s="379"/>
      <c r="G60" s="379"/>
      <c r="H60" s="379"/>
      <c r="I60" s="379"/>
      <c r="J60" s="379"/>
      <c r="K60" s="379"/>
      <c r="L60" s="379"/>
      <c r="M60" s="379"/>
    </row>
    <row r="61" spans="1:13" x14ac:dyDescent="0.25">
      <c r="A61" s="537"/>
      <c r="B61" s="537"/>
      <c r="C61" s="56" t="s">
        <v>1164</v>
      </c>
      <c r="D61" s="379"/>
      <c r="E61" s="379"/>
      <c r="F61" s="379"/>
      <c r="G61" s="379"/>
      <c r="H61" s="379"/>
      <c r="I61" s="379"/>
      <c r="J61" s="379"/>
      <c r="K61" s="379"/>
      <c r="L61" s="379"/>
      <c r="M61" s="379"/>
    </row>
    <row r="62" spans="1:13" x14ac:dyDescent="0.25">
      <c r="A62" s="537"/>
      <c r="B62" s="537"/>
      <c r="C62" s="56" t="s">
        <v>1165</v>
      </c>
      <c r="D62" s="379"/>
      <c r="E62" s="379"/>
      <c r="F62" s="379"/>
      <c r="G62" s="379"/>
      <c r="H62" s="379"/>
      <c r="I62" s="379"/>
      <c r="J62" s="379"/>
      <c r="K62" s="379"/>
      <c r="L62" s="379"/>
      <c r="M62" s="379"/>
    </row>
    <row r="63" spans="1:13" x14ac:dyDescent="0.25">
      <c r="A63" s="537"/>
      <c r="B63" s="537"/>
      <c r="C63" s="56" t="s">
        <v>1166</v>
      </c>
      <c r="D63" s="379"/>
      <c r="E63" s="379"/>
      <c r="F63" s="379"/>
      <c r="G63" s="379"/>
      <c r="H63" s="379"/>
      <c r="I63" s="379"/>
      <c r="J63" s="379"/>
      <c r="K63" s="379"/>
      <c r="L63" s="379"/>
      <c r="M63" s="379"/>
    </row>
    <row r="64" spans="1:13" x14ac:dyDescent="0.25">
      <c r="A64" s="537"/>
      <c r="B64" s="537"/>
      <c r="C64" s="56" t="s">
        <v>1167</v>
      </c>
      <c r="D64" s="379"/>
      <c r="E64" s="379"/>
      <c r="F64" s="379"/>
      <c r="G64" s="379"/>
      <c r="H64" s="379"/>
      <c r="I64" s="379"/>
      <c r="J64" s="379"/>
      <c r="K64" s="379"/>
      <c r="L64" s="379"/>
      <c r="M64" s="379"/>
    </row>
    <row r="65" spans="1:13" x14ac:dyDescent="0.25">
      <c r="A65" s="537"/>
      <c r="B65" s="537"/>
      <c r="C65" s="56" t="s">
        <v>1168</v>
      </c>
      <c r="D65" s="379"/>
      <c r="E65" s="379"/>
      <c r="F65" s="379"/>
      <c r="G65" s="379"/>
      <c r="H65" s="379"/>
      <c r="I65" s="379"/>
      <c r="J65" s="379"/>
      <c r="K65" s="379"/>
      <c r="L65" s="379"/>
      <c r="M65" s="379"/>
    </row>
    <row r="66" spans="1:13" x14ac:dyDescent="0.25">
      <c r="A66" s="537"/>
      <c r="B66" s="537"/>
      <c r="C66" s="56" t="s">
        <v>1169</v>
      </c>
      <c r="D66" s="379"/>
      <c r="E66" s="379"/>
      <c r="F66" s="379"/>
      <c r="G66" s="379"/>
      <c r="H66" s="379"/>
      <c r="I66" s="379"/>
      <c r="J66" s="379"/>
      <c r="K66" s="379"/>
      <c r="L66" s="379"/>
      <c r="M66" s="379"/>
    </row>
    <row r="67" spans="1:13" x14ac:dyDescent="0.25">
      <c r="A67" s="537"/>
      <c r="B67" s="537"/>
      <c r="C67" s="56" t="s">
        <v>1170</v>
      </c>
      <c r="D67" s="379"/>
      <c r="E67" s="379"/>
      <c r="F67" s="379"/>
      <c r="G67" s="379"/>
      <c r="H67" s="379"/>
      <c r="I67" s="379"/>
      <c r="J67" s="379"/>
      <c r="K67" s="379"/>
      <c r="L67" s="379"/>
      <c r="M67" s="379"/>
    </row>
    <row r="68" spans="1:13" x14ac:dyDescent="0.25">
      <c r="A68" s="537"/>
      <c r="B68" s="537"/>
      <c r="C68" s="56" t="s">
        <v>1171</v>
      </c>
      <c r="D68" s="379"/>
      <c r="E68" s="379"/>
      <c r="F68" s="379"/>
      <c r="G68" s="379"/>
      <c r="H68" s="379"/>
      <c r="I68" s="379"/>
      <c r="J68" s="379"/>
      <c r="K68" s="379"/>
      <c r="L68" s="379"/>
      <c r="M68" s="379"/>
    </row>
    <row r="69" spans="1:13" ht="15.75" thickBot="1" x14ac:dyDescent="0.3">
      <c r="A69" s="538"/>
      <c r="B69" s="538"/>
      <c r="C69" s="57" t="s">
        <v>1172</v>
      </c>
      <c r="D69" s="381"/>
      <c r="E69" s="381"/>
      <c r="F69" s="381"/>
      <c r="G69" s="381"/>
      <c r="H69" s="381"/>
      <c r="I69" s="381"/>
      <c r="J69" s="381"/>
      <c r="K69" s="381"/>
      <c r="L69" s="381"/>
      <c r="M69" s="381"/>
    </row>
    <row r="70" spans="1:13" ht="16.5" thickTop="1" thickBot="1" x14ac:dyDescent="0.3">
      <c r="A70" s="534"/>
      <c r="B70" s="535"/>
      <c r="C70" s="535"/>
      <c r="D70" s="535"/>
      <c r="E70" s="535"/>
      <c r="F70" s="535"/>
      <c r="G70" s="535"/>
      <c r="H70" s="535"/>
      <c r="I70" s="535"/>
      <c r="J70" s="535"/>
      <c r="K70" s="535"/>
      <c r="L70" s="535"/>
      <c r="M70" s="536"/>
    </row>
    <row r="71" spans="1:13" ht="15.75" thickTop="1" x14ac:dyDescent="0.25">
      <c r="A71" s="537"/>
      <c r="B71" s="539"/>
      <c r="C71" s="56" t="s">
        <v>1161</v>
      </c>
      <c r="D71" s="379"/>
      <c r="E71" s="380"/>
      <c r="F71" s="379"/>
      <c r="G71" s="380"/>
      <c r="H71" s="379"/>
      <c r="I71" s="380"/>
      <c r="J71" s="379"/>
      <c r="K71" s="380"/>
      <c r="L71" s="379"/>
      <c r="M71" s="380"/>
    </row>
    <row r="72" spans="1:13" x14ac:dyDescent="0.25">
      <c r="A72" s="537"/>
      <c r="B72" s="537"/>
      <c r="C72" s="56" t="s">
        <v>1162</v>
      </c>
      <c r="D72" s="379"/>
      <c r="E72" s="379"/>
      <c r="F72" s="379"/>
      <c r="G72" s="379"/>
      <c r="H72" s="379"/>
      <c r="I72" s="379"/>
      <c r="J72" s="379"/>
      <c r="K72" s="379"/>
      <c r="L72" s="379"/>
      <c r="M72" s="379"/>
    </row>
    <row r="73" spans="1:13" x14ac:dyDescent="0.25">
      <c r="A73" s="537"/>
      <c r="B73" s="537"/>
      <c r="C73" s="56" t="s">
        <v>1163</v>
      </c>
      <c r="D73" s="379"/>
      <c r="E73" s="379"/>
      <c r="F73" s="379"/>
      <c r="G73" s="379"/>
      <c r="H73" s="379"/>
      <c r="I73" s="379"/>
      <c r="J73" s="379"/>
      <c r="K73" s="379"/>
      <c r="L73" s="379"/>
      <c r="M73" s="379"/>
    </row>
    <row r="74" spans="1:13" x14ac:dyDescent="0.25">
      <c r="A74" s="537"/>
      <c r="B74" s="537"/>
      <c r="C74" s="56" t="s">
        <v>1164</v>
      </c>
      <c r="D74" s="379"/>
      <c r="E74" s="379"/>
      <c r="F74" s="379"/>
      <c r="G74" s="379"/>
      <c r="H74" s="379"/>
      <c r="I74" s="379"/>
      <c r="J74" s="379"/>
      <c r="K74" s="379"/>
      <c r="L74" s="379"/>
      <c r="M74" s="379"/>
    </row>
    <row r="75" spans="1:13" x14ac:dyDescent="0.25">
      <c r="A75" s="537"/>
      <c r="B75" s="537"/>
      <c r="C75" s="56" t="s">
        <v>1165</v>
      </c>
      <c r="D75" s="379"/>
      <c r="E75" s="379"/>
      <c r="F75" s="379"/>
      <c r="G75" s="379"/>
      <c r="H75" s="379"/>
      <c r="I75" s="379"/>
      <c r="J75" s="379"/>
      <c r="K75" s="379"/>
      <c r="L75" s="379"/>
      <c r="M75" s="379"/>
    </row>
    <row r="76" spans="1:13" x14ac:dyDescent="0.25">
      <c r="A76" s="537"/>
      <c r="B76" s="537"/>
      <c r="C76" s="56" t="s">
        <v>1166</v>
      </c>
      <c r="D76" s="379"/>
      <c r="E76" s="379"/>
      <c r="F76" s="379"/>
      <c r="G76" s="379"/>
      <c r="H76" s="379"/>
      <c r="I76" s="379"/>
      <c r="J76" s="379"/>
      <c r="K76" s="379"/>
      <c r="L76" s="379"/>
      <c r="M76" s="379"/>
    </row>
    <row r="77" spans="1:13" x14ac:dyDescent="0.25">
      <c r="A77" s="537"/>
      <c r="B77" s="537"/>
      <c r="C77" s="56" t="s">
        <v>1167</v>
      </c>
      <c r="D77" s="379"/>
      <c r="E77" s="379"/>
      <c r="F77" s="379"/>
      <c r="G77" s="379"/>
      <c r="H77" s="379"/>
      <c r="I77" s="379"/>
      <c r="J77" s="379"/>
      <c r="K77" s="379"/>
      <c r="L77" s="379"/>
      <c r="M77" s="379"/>
    </row>
    <row r="78" spans="1:13" x14ac:dyDescent="0.25">
      <c r="A78" s="537"/>
      <c r="B78" s="537"/>
      <c r="C78" s="56" t="s">
        <v>1168</v>
      </c>
      <c r="D78" s="379"/>
      <c r="E78" s="379"/>
      <c r="F78" s="379"/>
      <c r="G78" s="379"/>
      <c r="H78" s="379"/>
      <c r="I78" s="379"/>
      <c r="J78" s="379"/>
      <c r="K78" s="379"/>
      <c r="L78" s="379"/>
      <c r="M78" s="379"/>
    </row>
    <row r="79" spans="1:13" x14ac:dyDescent="0.25">
      <c r="A79" s="537"/>
      <c r="B79" s="537"/>
      <c r="C79" s="56" t="s">
        <v>1169</v>
      </c>
      <c r="D79" s="379"/>
      <c r="E79" s="379"/>
      <c r="F79" s="379"/>
      <c r="G79" s="379"/>
      <c r="H79" s="379"/>
      <c r="I79" s="379"/>
      <c r="J79" s="379"/>
      <c r="K79" s="379"/>
      <c r="L79" s="379"/>
      <c r="M79" s="379"/>
    </row>
    <row r="80" spans="1:13" x14ac:dyDescent="0.25">
      <c r="A80" s="537"/>
      <c r="B80" s="537"/>
      <c r="C80" s="56" t="s">
        <v>1170</v>
      </c>
      <c r="D80" s="379"/>
      <c r="E80" s="379"/>
      <c r="F80" s="379"/>
      <c r="G80" s="379"/>
      <c r="H80" s="379"/>
      <c r="I80" s="379"/>
      <c r="J80" s="379"/>
      <c r="K80" s="379"/>
      <c r="L80" s="379"/>
      <c r="M80" s="379"/>
    </row>
    <row r="81" spans="1:13" x14ac:dyDescent="0.25">
      <c r="A81" s="537"/>
      <c r="B81" s="537"/>
      <c r="C81" s="56" t="s">
        <v>1171</v>
      </c>
      <c r="D81" s="379"/>
      <c r="E81" s="379"/>
      <c r="F81" s="379"/>
      <c r="G81" s="379"/>
      <c r="H81" s="379"/>
      <c r="I81" s="379"/>
      <c r="J81" s="379"/>
      <c r="K81" s="379"/>
      <c r="L81" s="379"/>
      <c r="M81" s="379"/>
    </row>
    <row r="82" spans="1:13" ht="15.75" thickBot="1" x14ac:dyDescent="0.3">
      <c r="A82" s="538"/>
      <c r="B82" s="538"/>
      <c r="C82" s="57" t="s">
        <v>1172</v>
      </c>
      <c r="D82" s="381"/>
      <c r="E82" s="381"/>
      <c r="F82" s="381"/>
      <c r="G82" s="381"/>
      <c r="H82" s="381"/>
      <c r="I82" s="381"/>
      <c r="J82" s="381"/>
      <c r="K82" s="381"/>
      <c r="L82" s="381"/>
      <c r="M82" s="381"/>
    </row>
    <row r="83" spans="1:13" ht="16.5" thickTop="1" thickBot="1" x14ac:dyDescent="0.3">
      <c r="A83" s="534"/>
      <c r="B83" s="535"/>
      <c r="C83" s="535"/>
      <c r="D83" s="535"/>
      <c r="E83" s="535"/>
      <c r="F83" s="535"/>
      <c r="G83" s="535"/>
      <c r="H83" s="535"/>
      <c r="I83" s="535"/>
      <c r="J83" s="535"/>
      <c r="K83" s="535"/>
      <c r="L83" s="535"/>
      <c r="M83" s="536"/>
    </row>
    <row r="84" spans="1:13" ht="15.75" thickTop="1" x14ac:dyDescent="0.25">
      <c r="A84" s="537"/>
      <c r="B84" s="539"/>
      <c r="C84" s="56" t="s">
        <v>1161</v>
      </c>
      <c r="D84" s="379"/>
      <c r="E84" s="380"/>
      <c r="F84" s="379"/>
      <c r="G84" s="380"/>
      <c r="H84" s="379"/>
      <c r="I84" s="380"/>
      <c r="J84" s="379"/>
      <c r="K84" s="380"/>
      <c r="L84" s="379"/>
      <c r="M84" s="380"/>
    </row>
    <row r="85" spans="1:13" x14ac:dyDescent="0.25">
      <c r="A85" s="537"/>
      <c r="B85" s="537"/>
      <c r="C85" s="56" t="s">
        <v>1162</v>
      </c>
      <c r="D85" s="379"/>
      <c r="E85" s="379"/>
      <c r="F85" s="379"/>
      <c r="G85" s="379"/>
      <c r="H85" s="379"/>
      <c r="I85" s="379"/>
      <c r="J85" s="379"/>
      <c r="K85" s="379"/>
      <c r="L85" s="379"/>
      <c r="M85" s="379"/>
    </row>
    <row r="86" spans="1:13" x14ac:dyDescent="0.25">
      <c r="A86" s="537"/>
      <c r="B86" s="537"/>
      <c r="C86" s="56" t="s">
        <v>1163</v>
      </c>
      <c r="D86" s="379"/>
      <c r="E86" s="379"/>
      <c r="F86" s="379"/>
      <c r="G86" s="379"/>
      <c r="H86" s="379"/>
      <c r="I86" s="379"/>
      <c r="J86" s="379"/>
      <c r="K86" s="379"/>
      <c r="L86" s="379"/>
      <c r="M86" s="379"/>
    </row>
    <row r="87" spans="1:13" x14ac:dyDescent="0.25">
      <c r="A87" s="537"/>
      <c r="B87" s="537"/>
      <c r="C87" s="56" t="s">
        <v>1164</v>
      </c>
      <c r="D87" s="379"/>
      <c r="E87" s="379"/>
      <c r="F87" s="379"/>
      <c r="G87" s="379"/>
      <c r="H87" s="379"/>
      <c r="I87" s="379"/>
      <c r="J87" s="379"/>
      <c r="K87" s="379"/>
      <c r="L87" s="379"/>
      <c r="M87" s="379"/>
    </row>
    <row r="88" spans="1:13" x14ac:dyDescent="0.25">
      <c r="A88" s="537"/>
      <c r="B88" s="537"/>
      <c r="C88" s="56" t="s">
        <v>1165</v>
      </c>
      <c r="D88" s="379"/>
      <c r="E88" s="379"/>
      <c r="F88" s="379"/>
      <c r="G88" s="379"/>
      <c r="H88" s="379"/>
      <c r="I88" s="379"/>
      <c r="J88" s="379"/>
      <c r="K88" s="379"/>
      <c r="L88" s="379"/>
      <c r="M88" s="379"/>
    </row>
    <row r="89" spans="1:13" x14ac:dyDescent="0.25">
      <c r="A89" s="537"/>
      <c r="B89" s="537"/>
      <c r="C89" s="56" t="s">
        <v>1166</v>
      </c>
      <c r="D89" s="379"/>
      <c r="E89" s="379"/>
      <c r="F89" s="379"/>
      <c r="G89" s="379"/>
      <c r="H89" s="379"/>
      <c r="I89" s="379"/>
      <c r="J89" s="379"/>
      <c r="K89" s="379"/>
      <c r="L89" s="379"/>
      <c r="M89" s="379"/>
    </row>
    <row r="90" spans="1:13" x14ac:dyDescent="0.25">
      <c r="A90" s="537"/>
      <c r="B90" s="537"/>
      <c r="C90" s="56" t="s">
        <v>1167</v>
      </c>
      <c r="D90" s="379"/>
      <c r="E90" s="379"/>
      <c r="F90" s="379"/>
      <c r="G90" s="379"/>
      <c r="H90" s="379"/>
      <c r="I90" s="379"/>
      <c r="J90" s="379"/>
      <c r="K90" s="379"/>
      <c r="L90" s="379"/>
      <c r="M90" s="379"/>
    </row>
    <row r="91" spans="1:13" x14ac:dyDescent="0.25">
      <c r="A91" s="537"/>
      <c r="B91" s="537"/>
      <c r="C91" s="56" t="s">
        <v>1168</v>
      </c>
      <c r="D91" s="379"/>
      <c r="E91" s="379"/>
      <c r="F91" s="379"/>
      <c r="G91" s="379"/>
      <c r="H91" s="379"/>
      <c r="I91" s="379"/>
      <c r="J91" s="379"/>
      <c r="K91" s="379"/>
      <c r="L91" s="379"/>
      <c r="M91" s="379"/>
    </row>
    <row r="92" spans="1:13" x14ac:dyDescent="0.25">
      <c r="A92" s="537"/>
      <c r="B92" s="537"/>
      <c r="C92" s="56" t="s">
        <v>1169</v>
      </c>
      <c r="D92" s="379"/>
      <c r="E92" s="379"/>
      <c r="F92" s="379"/>
      <c r="G92" s="379"/>
      <c r="H92" s="379"/>
      <c r="I92" s="379"/>
      <c r="J92" s="379"/>
      <c r="K92" s="379"/>
      <c r="L92" s="379"/>
      <c r="M92" s="379"/>
    </row>
    <row r="93" spans="1:13" x14ac:dyDescent="0.25">
      <c r="A93" s="537"/>
      <c r="B93" s="537"/>
      <c r="C93" s="56" t="s">
        <v>1170</v>
      </c>
      <c r="D93" s="379"/>
      <c r="E93" s="379"/>
      <c r="F93" s="379"/>
      <c r="G93" s="379"/>
      <c r="H93" s="379"/>
      <c r="I93" s="379"/>
      <c r="J93" s="379"/>
      <c r="K93" s="379"/>
      <c r="L93" s="379"/>
      <c r="M93" s="379"/>
    </row>
    <row r="94" spans="1:13" x14ac:dyDescent="0.25">
      <c r="A94" s="537"/>
      <c r="B94" s="537"/>
      <c r="C94" s="56" t="s">
        <v>1171</v>
      </c>
      <c r="D94" s="379"/>
      <c r="E94" s="379"/>
      <c r="F94" s="379"/>
      <c r="G94" s="379"/>
      <c r="H94" s="379"/>
      <c r="I94" s="379"/>
      <c r="J94" s="379"/>
      <c r="K94" s="379"/>
      <c r="L94" s="379"/>
      <c r="M94" s="379"/>
    </row>
    <row r="95" spans="1:13" ht="15.75" thickBot="1" x14ac:dyDescent="0.3">
      <c r="A95" s="538"/>
      <c r="B95" s="538"/>
      <c r="C95" s="57" t="s">
        <v>1172</v>
      </c>
      <c r="D95" s="381"/>
      <c r="E95" s="381"/>
      <c r="F95" s="381"/>
      <c r="G95" s="381"/>
      <c r="H95" s="381"/>
      <c r="I95" s="381"/>
      <c r="J95" s="381"/>
      <c r="K95" s="381"/>
      <c r="L95" s="381"/>
      <c r="M95" s="381"/>
    </row>
    <row r="96" spans="1:13" ht="16.5" thickTop="1" thickBot="1" x14ac:dyDescent="0.3">
      <c r="A96" s="534"/>
      <c r="B96" s="535"/>
      <c r="C96" s="535"/>
      <c r="D96" s="535"/>
      <c r="E96" s="535"/>
      <c r="F96" s="535"/>
      <c r="G96" s="535"/>
      <c r="H96" s="535"/>
      <c r="I96" s="535"/>
      <c r="J96" s="535"/>
      <c r="K96" s="535"/>
      <c r="L96" s="535"/>
      <c r="M96" s="536"/>
    </row>
    <row r="97" spans="1:13" ht="15.75" thickTop="1" x14ac:dyDescent="0.25">
      <c r="A97" s="537"/>
      <c r="B97" s="539"/>
      <c r="C97" s="56" t="s">
        <v>1161</v>
      </c>
      <c r="D97" s="379"/>
      <c r="E97" s="380"/>
      <c r="F97" s="379"/>
      <c r="G97" s="380"/>
      <c r="H97" s="379"/>
      <c r="I97" s="380"/>
      <c r="J97" s="379"/>
      <c r="K97" s="380"/>
      <c r="L97" s="379"/>
      <c r="M97" s="380"/>
    </row>
    <row r="98" spans="1:13" x14ac:dyDescent="0.25">
      <c r="A98" s="537"/>
      <c r="B98" s="537"/>
      <c r="C98" s="56" t="s">
        <v>1162</v>
      </c>
      <c r="D98" s="379"/>
      <c r="E98" s="379"/>
      <c r="F98" s="379"/>
      <c r="G98" s="379"/>
      <c r="H98" s="379"/>
      <c r="I98" s="379"/>
      <c r="J98" s="379"/>
      <c r="K98" s="379"/>
      <c r="L98" s="379"/>
      <c r="M98" s="379"/>
    </row>
    <row r="99" spans="1:13" x14ac:dyDescent="0.25">
      <c r="A99" s="537"/>
      <c r="B99" s="537"/>
      <c r="C99" s="56" t="s">
        <v>1163</v>
      </c>
      <c r="D99" s="379"/>
      <c r="E99" s="379"/>
      <c r="F99" s="379"/>
      <c r="G99" s="379"/>
      <c r="H99" s="379"/>
      <c r="I99" s="379"/>
      <c r="J99" s="379"/>
      <c r="K99" s="379"/>
      <c r="L99" s="379"/>
      <c r="M99" s="379"/>
    </row>
    <row r="100" spans="1:13" x14ac:dyDescent="0.25">
      <c r="A100" s="537"/>
      <c r="B100" s="537"/>
      <c r="C100" s="56" t="s">
        <v>1164</v>
      </c>
      <c r="D100" s="379"/>
      <c r="E100" s="379"/>
      <c r="F100" s="379"/>
      <c r="G100" s="379"/>
      <c r="H100" s="379"/>
      <c r="I100" s="379"/>
      <c r="J100" s="379"/>
      <c r="K100" s="379"/>
      <c r="L100" s="379"/>
      <c r="M100" s="379"/>
    </row>
    <row r="101" spans="1:13" x14ac:dyDescent="0.25">
      <c r="A101" s="537"/>
      <c r="B101" s="537"/>
      <c r="C101" s="56" t="s">
        <v>1165</v>
      </c>
      <c r="D101" s="379"/>
      <c r="E101" s="379"/>
      <c r="F101" s="379"/>
      <c r="G101" s="379"/>
      <c r="H101" s="379"/>
      <c r="I101" s="379"/>
      <c r="J101" s="379"/>
      <c r="K101" s="379"/>
      <c r="L101" s="379"/>
      <c r="M101" s="379"/>
    </row>
    <row r="102" spans="1:13" x14ac:dyDescent="0.25">
      <c r="A102" s="537"/>
      <c r="B102" s="537"/>
      <c r="C102" s="56" t="s">
        <v>1166</v>
      </c>
      <c r="D102" s="379"/>
      <c r="E102" s="379"/>
      <c r="F102" s="379"/>
      <c r="G102" s="379"/>
      <c r="H102" s="379"/>
      <c r="I102" s="379"/>
      <c r="J102" s="379"/>
      <c r="K102" s="379"/>
      <c r="L102" s="379"/>
      <c r="M102" s="379"/>
    </row>
    <row r="103" spans="1:13" x14ac:dyDescent="0.25">
      <c r="A103" s="537"/>
      <c r="B103" s="537"/>
      <c r="C103" s="56" t="s">
        <v>1167</v>
      </c>
      <c r="D103" s="379"/>
      <c r="E103" s="379"/>
      <c r="F103" s="379"/>
      <c r="G103" s="379"/>
      <c r="H103" s="379"/>
      <c r="I103" s="379"/>
      <c r="J103" s="379"/>
      <c r="K103" s="379"/>
      <c r="L103" s="379"/>
      <c r="M103" s="379"/>
    </row>
    <row r="104" spans="1:13" x14ac:dyDescent="0.25">
      <c r="A104" s="537"/>
      <c r="B104" s="537"/>
      <c r="C104" s="56" t="s">
        <v>1168</v>
      </c>
      <c r="D104" s="379"/>
      <c r="E104" s="379"/>
      <c r="F104" s="379"/>
      <c r="G104" s="379"/>
      <c r="H104" s="379"/>
      <c r="I104" s="379"/>
      <c r="J104" s="379"/>
      <c r="K104" s="379"/>
      <c r="L104" s="379"/>
      <c r="M104" s="379"/>
    </row>
    <row r="105" spans="1:13" x14ac:dyDescent="0.25">
      <c r="A105" s="537"/>
      <c r="B105" s="537"/>
      <c r="C105" s="56" t="s">
        <v>1169</v>
      </c>
      <c r="D105" s="379"/>
      <c r="E105" s="379"/>
      <c r="F105" s="379"/>
      <c r="G105" s="379"/>
      <c r="H105" s="379"/>
      <c r="I105" s="379"/>
      <c r="J105" s="379"/>
      <c r="K105" s="379"/>
      <c r="L105" s="379"/>
      <c r="M105" s="379"/>
    </row>
    <row r="106" spans="1:13" x14ac:dyDescent="0.25">
      <c r="A106" s="537"/>
      <c r="B106" s="537"/>
      <c r="C106" s="56" t="s">
        <v>1170</v>
      </c>
      <c r="D106" s="379"/>
      <c r="E106" s="379"/>
      <c r="F106" s="379"/>
      <c r="G106" s="379"/>
      <c r="H106" s="379"/>
      <c r="I106" s="379"/>
      <c r="J106" s="379"/>
      <c r="K106" s="379"/>
      <c r="L106" s="379"/>
      <c r="M106" s="379"/>
    </row>
    <row r="107" spans="1:13" x14ac:dyDescent="0.25">
      <c r="A107" s="537"/>
      <c r="B107" s="537"/>
      <c r="C107" s="56" t="s">
        <v>1171</v>
      </c>
      <c r="D107" s="379"/>
      <c r="E107" s="379"/>
      <c r="F107" s="379"/>
      <c r="G107" s="379"/>
      <c r="H107" s="379"/>
      <c r="I107" s="379"/>
      <c r="J107" s="379"/>
      <c r="K107" s="379"/>
      <c r="L107" s="379"/>
      <c r="M107" s="379"/>
    </row>
    <row r="108" spans="1:13" ht="15.75" thickBot="1" x14ac:dyDescent="0.3">
      <c r="A108" s="538"/>
      <c r="B108" s="538"/>
      <c r="C108" s="57" t="s">
        <v>1172</v>
      </c>
      <c r="D108" s="381"/>
      <c r="E108" s="381"/>
      <c r="F108" s="381"/>
      <c r="G108" s="381"/>
      <c r="H108" s="381"/>
      <c r="I108" s="381"/>
      <c r="J108" s="381"/>
      <c r="K108" s="381"/>
      <c r="L108" s="381"/>
      <c r="M108" s="381"/>
    </row>
    <row r="109" spans="1:13" ht="16.5" thickTop="1" thickBot="1" x14ac:dyDescent="0.3">
      <c r="A109" s="534"/>
      <c r="B109" s="535"/>
      <c r="C109" s="535"/>
      <c r="D109" s="535"/>
      <c r="E109" s="535"/>
      <c r="F109" s="535"/>
      <c r="G109" s="535"/>
      <c r="H109" s="535"/>
      <c r="I109" s="535"/>
      <c r="J109" s="535"/>
      <c r="K109" s="535"/>
      <c r="L109" s="535"/>
      <c r="M109" s="536"/>
    </row>
    <row r="110" spans="1:13" ht="15.75" thickTop="1" x14ac:dyDescent="0.25">
      <c r="A110" s="537"/>
      <c r="B110" s="539"/>
      <c r="C110" s="56" t="s">
        <v>1161</v>
      </c>
      <c r="D110" s="379"/>
      <c r="E110" s="380"/>
      <c r="F110" s="379"/>
      <c r="G110" s="380"/>
      <c r="H110" s="379"/>
      <c r="I110" s="380"/>
      <c r="J110" s="379"/>
      <c r="K110" s="380"/>
      <c r="L110" s="379"/>
      <c r="M110" s="380"/>
    </row>
    <row r="111" spans="1:13" x14ac:dyDescent="0.25">
      <c r="A111" s="537"/>
      <c r="B111" s="537"/>
      <c r="C111" s="56" t="s">
        <v>1162</v>
      </c>
      <c r="D111" s="379"/>
      <c r="E111" s="379"/>
      <c r="F111" s="379"/>
      <c r="G111" s="379"/>
      <c r="H111" s="379"/>
      <c r="I111" s="379"/>
      <c r="J111" s="379"/>
      <c r="K111" s="379"/>
      <c r="L111" s="379"/>
      <c r="M111" s="379"/>
    </row>
    <row r="112" spans="1:13" x14ac:dyDescent="0.25">
      <c r="A112" s="537"/>
      <c r="B112" s="537"/>
      <c r="C112" s="56" t="s">
        <v>1163</v>
      </c>
      <c r="D112" s="379"/>
      <c r="E112" s="379"/>
      <c r="F112" s="379"/>
      <c r="G112" s="379"/>
      <c r="H112" s="379"/>
      <c r="I112" s="379"/>
      <c r="J112" s="379"/>
      <c r="K112" s="379"/>
      <c r="L112" s="379"/>
      <c r="M112" s="379"/>
    </row>
    <row r="113" spans="1:13" x14ac:dyDescent="0.25">
      <c r="A113" s="537"/>
      <c r="B113" s="537"/>
      <c r="C113" s="56" t="s">
        <v>1164</v>
      </c>
      <c r="D113" s="379"/>
      <c r="E113" s="379"/>
      <c r="F113" s="379"/>
      <c r="G113" s="379"/>
      <c r="H113" s="379"/>
      <c r="I113" s="379"/>
      <c r="J113" s="379"/>
      <c r="K113" s="379"/>
      <c r="L113" s="379"/>
      <c r="M113" s="379"/>
    </row>
    <row r="114" spans="1:13" x14ac:dyDescent="0.25">
      <c r="A114" s="537"/>
      <c r="B114" s="537"/>
      <c r="C114" s="56" t="s">
        <v>1165</v>
      </c>
      <c r="D114" s="379"/>
      <c r="E114" s="379"/>
      <c r="F114" s="379"/>
      <c r="G114" s="379"/>
      <c r="H114" s="379"/>
      <c r="I114" s="379"/>
      <c r="J114" s="379"/>
      <c r="K114" s="379"/>
      <c r="L114" s="379"/>
      <c r="M114" s="379"/>
    </row>
    <row r="115" spans="1:13" x14ac:dyDescent="0.25">
      <c r="A115" s="537"/>
      <c r="B115" s="537"/>
      <c r="C115" s="56" t="s">
        <v>1166</v>
      </c>
      <c r="D115" s="379"/>
      <c r="E115" s="379"/>
      <c r="F115" s="379"/>
      <c r="G115" s="379"/>
      <c r="H115" s="379"/>
      <c r="I115" s="379"/>
      <c r="J115" s="379"/>
      <c r="K115" s="379"/>
      <c r="L115" s="379"/>
      <c r="M115" s="379"/>
    </row>
    <row r="116" spans="1:13" x14ac:dyDescent="0.25">
      <c r="A116" s="537"/>
      <c r="B116" s="537"/>
      <c r="C116" s="56" t="s">
        <v>1167</v>
      </c>
      <c r="D116" s="379"/>
      <c r="E116" s="379"/>
      <c r="F116" s="379"/>
      <c r="G116" s="379"/>
      <c r="H116" s="379"/>
      <c r="I116" s="379"/>
      <c r="J116" s="379"/>
      <c r="K116" s="379"/>
      <c r="L116" s="379"/>
      <c r="M116" s="379"/>
    </row>
    <row r="117" spans="1:13" x14ac:dyDescent="0.25">
      <c r="A117" s="537"/>
      <c r="B117" s="537"/>
      <c r="C117" s="56" t="s">
        <v>1168</v>
      </c>
      <c r="D117" s="379"/>
      <c r="E117" s="379"/>
      <c r="F117" s="379"/>
      <c r="G117" s="379"/>
      <c r="H117" s="379"/>
      <c r="I117" s="379"/>
      <c r="J117" s="379"/>
      <c r="K117" s="379"/>
      <c r="L117" s="379"/>
      <c r="M117" s="379"/>
    </row>
    <row r="118" spans="1:13" x14ac:dyDescent="0.25">
      <c r="A118" s="537"/>
      <c r="B118" s="537"/>
      <c r="C118" s="56" t="s">
        <v>1169</v>
      </c>
      <c r="D118" s="379"/>
      <c r="E118" s="379"/>
      <c r="F118" s="379"/>
      <c r="G118" s="379"/>
      <c r="H118" s="379"/>
      <c r="I118" s="379"/>
      <c r="J118" s="379"/>
      <c r="K118" s="379"/>
      <c r="L118" s="379"/>
      <c r="M118" s="379"/>
    </row>
    <row r="119" spans="1:13" x14ac:dyDescent="0.25">
      <c r="A119" s="537"/>
      <c r="B119" s="537"/>
      <c r="C119" s="56" t="s">
        <v>1170</v>
      </c>
      <c r="D119" s="379"/>
      <c r="E119" s="379"/>
      <c r="F119" s="379"/>
      <c r="G119" s="379"/>
      <c r="H119" s="379"/>
      <c r="I119" s="379"/>
      <c r="J119" s="379"/>
      <c r="K119" s="379"/>
      <c r="L119" s="379"/>
      <c r="M119" s="379"/>
    </row>
    <row r="120" spans="1:13" x14ac:dyDescent="0.25">
      <c r="A120" s="537"/>
      <c r="B120" s="537"/>
      <c r="C120" s="56" t="s">
        <v>1171</v>
      </c>
      <c r="D120" s="379"/>
      <c r="E120" s="379"/>
      <c r="F120" s="379"/>
      <c r="G120" s="379"/>
      <c r="H120" s="379"/>
      <c r="I120" s="379"/>
      <c r="J120" s="379"/>
      <c r="K120" s="379"/>
      <c r="L120" s="379"/>
      <c r="M120" s="379"/>
    </row>
    <row r="121" spans="1:13" ht="15.75" thickBot="1" x14ac:dyDescent="0.3">
      <c r="A121" s="538"/>
      <c r="B121" s="538"/>
      <c r="C121" s="57" t="s">
        <v>1172</v>
      </c>
      <c r="D121" s="381"/>
      <c r="E121" s="381"/>
      <c r="F121" s="381"/>
      <c r="G121" s="381"/>
      <c r="H121" s="381"/>
      <c r="I121" s="381"/>
      <c r="J121" s="381"/>
      <c r="K121" s="381"/>
      <c r="L121" s="381"/>
      <c r="M121" s="381"/>
    </row>
    <row r="122" spans="1:13" ht="16.5" thickTop="1" thickBot="1" x14ac:dyDescent="0.3">
      <c r="A122" s="534"/>
      <c r="B122" s="535"/>
      <c r="C122" s="535"/>
      <c r="D122" s="535"/>
      <c r="E122" s="535"/>
      <c r="F122" s="535"/>
      <c r="G122" s="535"/>
      <c r="H122" s="535"/>
      <c r="I122" s="535"/>
      <c r="J122" s="535"/>
      <c r="K122" s="535"/>
      <c r="L122" s="535"/>
      <c r="M122" s="536"/>
    </row>
    <row r="123" spans="1:13" ht="15.75" thickTop="1" x14ac:dyDescent="0.25">
      <c r="A123" s="537"/>
      <c r="B123" s="539"/>
      <c r="C123" s="56" t="s">
        <v>1161</v>
      </c>
      <c r="D123" s="379"/>
      <c r="E123" s="380"/>
      <c r="F123" s="379"/>
      <c r="G123" s="380"/>
      <c r="H123" s="379"/>
      <c r="I123" s="380"/>
      <c r="J123" s="379"/>
      <c r="K123" s="380"/>
      <c r="L123" s="379"/>
      <c r="M123" s="380"/>
    </row>
    <row r="124" spans="1:13" x14ac:dyDescent="0.25">
      <c r="A124" s="537"/>
      <c r="B124" s="537"/>
      <c r="C124" s="56" t="s">
        <v>1162</v>
      </c>
      <c r="D124" s="379"/>
      <c r="E124" s="379"/>
      <c r="F124" s="379"/>
      <c r="G124" s="379"/>
      <c r="H124" s="379"/>
      <c r="I124" s="379"/>
      <c r="J124" s="379"/>
      <c r="K124" s="379"/>
      <c r="L124" s="379"/>
      <c r="M124" s="379"/>
    </row>
    <row r="125" spans="1:13" x14ac:dyDescent="0.25">
      <c r="A125" s="537"/>
      <c r="B125" s="537"/>
      <c r="C125" s="56" t="s">
        <v>1163</v>
      </c>
      <c r="D125" s="379"/>
      <c r="E125" s="379"/>
      <c r="F125" s="379"/>
      <c r="G125" s="379"/>
      <c r="H125" s="379"/>
      <c r="I125" s="379"/>
      <c r="J125" s="379"/>
      <c r="K125" s="379"/>
      <c r="L125" s="379"/>
      <c r="M125" s="379"/>
    </row>
    <row r="126" spans="1:13" x14ac:dyDescent="0.25">
      <c r="A126" s="537"/>
      <c r="B126" s="537"/>
      <c r="C126" s="56" t="s">
        <v>1164</v>
      </c>
      <c r="D126" s="379"/>
      <c r="E126" s="379"/>
      <c r="F126" s="379"/>
      <c r="G126" s="379"/>
      <c r="H126" s="379"/>
      <c r="I126" s="379"/>
      <c r="J126" s="379"/>
      <c r="K126" s="379"/>
      <c r="L126" s="379"/>
      <c r="M126" s="379"/>
    </row>
    <row r="127" spans="1:13" x14ac:dyDescent="0.25">
      <c r="A127" s="537"/>
      <c r="B127" s="537"/>
      <c r="C127" s="56" t="s">
        <v>1165</v>
      </c>
      <c r="D127" s="379"/>
      <c r="E127" s="379"/>
      <c r="F127" s="379"/>
      <c r="G127" s="379"/>
      <c r="H127" s="379"/>
      <c r="I127" s="379"/>
      <c r="J127" s="379"/>
      <c r="K127" s="379"/>
      <c r="L127" s="379"/>
      <c r="M127" s="379"/>
    </row>
    <row r="128" spans="1:13" x14ac:dyDescent="0.25">
      <c r="A128" s="537"/>
      <c r="B128" s="537"/>
      <c r="C128" s="56" t="s">
        <v>1166</v>
      </c>
      <c r="D128" s="379"/>
      <c r="E128" s="379"/>
      <c r="F128" s="379"/>
      <c r="G128" s="379"/>
      <c r="H128" s="379"/>
      <c r="I128" s="379"/>
      <c r="J128" s="379"/>
      <c r="K128" s="379"/>
      <c r="L128" s="379"/>
      <c r="M128" s="379"/>
    </row>
    <row r="129" spans="1:13" x14ac:dyDescent="0.25">
      <c r="A129" s="537"/>
      <c r="B129" s="537"/>
      <c r="C129" s="56" t="s">
        <v>1167</v>
      </c>
      <c r="D129" s="379"/>
      <c r="E129" s="379"/>
      <c r="F129" s="379"/>
      <c r="G129" s="379"/>
      <c r="H129" s="379"/>
      <c r="I129" s="379"/>
      <c r="J129" s="379"/>
      <c r="K129" s="379"/>
      <c r="L129" s="379"/>
      <c r="M129" s="379"/>
    </row>
    <row r="130" spans="1:13" x14ac:dyDescent="0.25">
      <c r="A130" s="537"/>
      <c r="B130" s="537"/>
      <c r="C130" s="56" t="s">
        <v>1168</v>
      </c>
      <c r="D130" s="379"/>
      <c r="E130" s="379"/>
      <c r="F130" s="379"/>
      <c r="G130" s="379"/>
      <c r="H130" s="379"/>
      <c r="I130" s="379"/>
      <c r="J130" s="379"/>
      <c r="K130" s="379"/>
      <c r="L130" s="379"/>
      <c r="M130" s="379"/>
    </row>
    <row r="131" spans="1:13" x14ac:dyDescent="0.25">
      <c r="A131" s="537"/>
      <c r="B131" s="537"/>
      <c r="C131" s="56" t="s">
        <v>1169</v>
      </c>
      <c r="D131" s="379"/>
      <c r="E131" s="379"/>
      <c r="F131" s="379"/>
      <c r="G131" s="379"/>
      <c r="H131" s="379"/>
      <c r="I131" s="379"/>
      <c r="J131" s="379"/>
      <c r="K131" s="379"/>
      <c r="L131" s="379"/>
      <c r="M131" s="379"/>
    </row>
    <row r="132" spans="1:13" x14ac:dyDescent="0.25">
      <c r="A132" s="537"/>
      <c r="B132" s="537"/>
      <c r="C132" s="56" t="s">
        <v>1170</v>
      </c>
      <c r="D132" s="379"/>
      <c r="E132" s="379"/>
      <c r="F132" s="379"/>
      <c r="G132" s="379"/>
      <c r="H132" s="379"/>
      <c r="I132" s="379"/>
      <c r="J132" s="379"/>
      <c r="K132" s="379"/>
      <c r="L132" s="379"/>
      <c r="M132" s="379"/>
    </row>
    <row r="133" spans="1:13" x14ac:dyDescent="0.25">
      <c r="A133" s="537"/>
      <c r="B133" s="537"/>
      <c r="C133" s="56" t="s">
        <v>1171</v>
      </c>
      <c r="D133" s="379"/>
      <c r="E133" s="379"/>
      <c r="F133" s="379"/>
      <c r="G133" s="379"/>
      <c r="H133" s="379"/>
      <c r="I133" s="379"/>
      <c r="J133" s="379"/>
      <c r="K133" s="379"/>
      <c r="L133" s="379"/>
      <c r="M133" s="379"/>
    </row>
    <row r="134" spans="1:13" ht="15.75" thickBot="1" x14ac:dyDescent="0.3">
      <c r="A134" s="538"/>
      <c r="B134" s="538"/>
      <c r="C134" s="57" t="s">
        <v>1172</v>
      </c>
      <c r="D134" s="381"/>
      <c r="E134" s="381"/>
      <c r="F134" s="381"/>
      <c r="G134" s="381"/>
      <c r="H134" s="381"/>
      <c r="I134" s="381"/>
      <c r="J134" s="381"/>
      <c r="K134" s="381"/>
      <c r="L134" s="381"/>
      <c r="M134" s="381"/>
    </row>
    <row r="135" spans="1:13" ht="15.75" thickTop="1" x14ac:dyDescent="0.25"/>
  </sheetData>
  <mergeCells count="39">
    <mergeCell ref="A2:A5"/>
    <mergeCell ref="B2:M2"/>
    <mergeCell ref="B3:B5"/>
    <mergeCell ref="C3:C5"/>
    <mergeCell ref="D3:M3"/>
    <mergeCell ref="D4:E4"/>
    <mergeCell ref="F4:G4"/>
    <mergeCell ref="H4:I4"/>
    <mergeCell ref="J4:K4"/>
    <mergeCell ref="L4:M4"/>
    <mergeCell ref="A6:A17"/>
    <mergeCell ref="B6:B17"/>
    <mergeCell ref="A18:M18"/>
    <mergeCell ref="A19:A30"/>
    <mergeCell ref="B19:B30"/>
    <mergeCell ref="A31:M31"/>
    <mergeCell ref="A32:A43"/>
    <mergeCell ref="B32:B43"/>
    <mergeCell ref="A44:M44"/>
    <mergeCell ref="A45:A56"/>
    <mergeCell ref="B45:B56"/>
    <mergeCell ref="A57:M57"/>
    <mergeCell ref="A58:A69"/>
    <mergeCell ref="B58:B69"/>
    <mergeCell ref="A70:M70"/>
    <mergeCell ref="A71:A82"/>
    <mergeCell ref="B71:B82"/>
    <mergeCell ref="A83:M83"/>
    <mergeCell ref="A84:A95"/>
    <mergeCell ref="B84:B95"/>
    <mergeCell ref="A96:M96"/>
    <mergeCell ref="A97:A108"/>
    <mergeCell ref="B97:B108"/>
    <mergeCell ref="A109:M109"/>
    <mergeCell ref="A110:A121"/>
    <mergeCell ref="B110:B121"/>
    <mergeCell ref="A122:M122"/>
    <mergeCell ref="A123:A134"/>
    <mergeCell ref="B123:B134"/>
  </mergeCells>
  <pageMargins left="0.7" right="0.7" top="0.75" bottom="0.75" header="0.3" footer="0.3"/>
  <pageSetup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9"/>
  </sheetPr>
  <dimension ref="A1:G16"/>
  <sheetViews>
    <sheetView zoomScaleNormal="100" workbookViewId="0">
      <pane xSplit="3" ySplit="3" topLeftCell="D4" activePane="bottomRight" state="frozen"/>
      <selection pane="topRight" activeCell="A2" sqref="A2:A3"/>
      <selection pane="bottomLeft" activeCell="A2" sqref="A2:A3"/>
      <selection pane="bottomRight" activeCell="E32" sqref="E32"/>
    </sheetView>
  </sheetViews>
  <sheetFormatPr defaultColWidth="9.140625" defaultRowHeight="12.75" x14ac:dyDescent="0.2"/>
  <cols>
    <col min="1" max="1" width="20.85546875" style="18" bestFit="1" customWidth="1"/>
    <col min="2" max="2" width="20.85546875" style="18" customWidth="1"/>
    <col min="3" max="3" width="38.42578125" style="18" customWidth="1"/>
    <col min="4" max="4" width="74.140625" style="18" customWidth="1"/>
    <col min="5" max="5" width="39.5703125" style="18" customWidth="1"/>
    <col min="6" max="6" width="37.42578125" style="18" customWidth="1"/>
    <col min="7" max="7" width="66.42578125" style="18" customWidth="1"/>
    <col min="8" max="8" width="9.140625" style="18"/>
    <col min="9" max="9" width="14.42578125" style="18" customWidth="1"/>
    <col min="10" max="10" width="10" style="18" customWidth="1"/>
    <col min="11" max="11" width="20.42578125" style="18" customWidth="1"/>
    <col min="12" max="12" width="11.42578125" style="18" customWidth="1"/>
    <col min="13" max="16384" width="9.140625" style="18"/>
  </cols>
  <sheetData>
    <row r="1" spans="1:7" s="48" customFormat="1" ht="13.5" thickBot="1" x14ac:dyDescent="0.25">
      <c r="A1" s="12" t="s">
        <v>169</v>
      </c>
    </row>
    <row r="2" spans="1:7" s="48" customFormat="1" ht="12.75" customHeight="1" x14ac:dyDescent="0.2">
      <c r="A2" s="446" t="s">
        <v>17</v>
      </c>
      <c r="B2" s="448" t="s">
        <v>18</v>
      </c>
      <c r="C2" s="458" t="s">
        <v>135</v>
      </c>
      <c r="D2" s="463" t="s">
        <v>170</v>
      </c>
      <c r="E2" s="453"/>
      <c r="F2" s="453"/>
      <c r="G2" s="464"/>
    </row>
    <row r="3" spans="1:7" s="48" customFormat="1" ht="39" thickBot="1" x14ac:dyDescent="0.25">
      <c r="A3" s="447"/>
      <c r="B3" s="449"/>
      <c r="C3" s="461"/>
      <c r="D3" s="349" t="s">
        <v>171</v>
      </c>
      <c r="E3" s="349" t="s">
        <v>172</v>
      </c>
      <c r="F3" s="349" t="s">
        <v>173</v>
      </c>
      <c r="G3" s="29" t="s">
        <v>174</v>
      </c>
    </row>
    <row r="4" spans="1:7" s="20" customFormat="1" x14ac:dyDescent="0.2">
      <c r="A4" s="68" t="s">
        <v>1705</v>
      </c>
      <c r="B4" s="43" t="s">
        <v>20</v>
      </c>
      <c r="C4" s="23" t="s">
        <v>1634</v>
      </c>
      <c r="D4" s="23" t="s">
        <v>1640</v>
      </c>
      <c r="E4" s="23" t="s">
        <v>1641</v>
      </c>
      <c r="F4" s="23" t="s">
        <v>1642</v>
      </c>
      <c r="G4" s="23"/>
    </row>
    <row r="5" spans="1:7" x14ac:dyDescent="0.2">
      <c r="A5" s="68" t="s">
        <v>1705</v>
      </c>
      <c r="B5" s="43" t="s">
        <v>20</v>
      </c>
      <c r="C5" s="18" t="s">
        <v>1634</v>
      </c>
      <c r="D5" s="18" t="s">
        <v>1643</v>
      </c>
      <c r="E5" s="18" t="s">
        <v>1644</v>
      </c>
      <c r="F5" s="18" t="s">
        <v>1642</v>
      </c>
    </row>
    <row r="6" spans="1:7" x14ac:dyDescent="0.2">
      <c r="A6" s="68" t="s">
        <v>1705</v>
      </c>
      <c r="B6" s="43" t="s">
        <v>20</v>
      </c>
      <c r="C6" s="18" t="s">
        <v>1634</v>
      </c>
      <c r="D6" s="18" t="s">
        <v>1645</v>
      </c>
      <c r="E6" s="18" t="s">
        <v>1641</v>
      </c>
      <c r="F6" s="18" t="s">
        <v>1642</v>
      </c>
    </row>
    <row r="7" spans="1:7" x14ac:dyDescent="0.2">
      <c r="A7" s="68" t="s">
        <v>1705</v>
      </c>
      <c r="B7" s="43" t="s">
        <v>20</v>
      </c>
      <c r="C7" s="18" t="s">
        <v>1634</v>
      </c>
      <c r="D7" s="18" t="s">
        <v>1646</v>
      </c>
      <c r="E7" s="18" t="s">
        <v>1641</v>
      </c>
      <c r="F7" s="18" t="s">
        <v>1642</v>
      </c>
    </row>
    <row r="8" spans="1:7" x14ac:dyDescent="0.2">
      <c r="A8" s="68" t="s">
        <v>1705</v>
      </c>
      <c r="B8" s="43" t="s">
        <v>20</v>
      </c>
      <c r="C8" s="18" t="s">
        <v>1634</v>
      </c>
      <c r="D8" s="18" t="s">
        <v>2034</v>
      </c>
      <c r="E8" s="18" t="s">
        <v>2035</v>
      </c>
      <c r="F8" s="18" t="s">
        <v>1642</v>
      </c>
      <c r="G8" s="18" t="s">
        <v>2036</v>
      </c>
    </row>
    <row r="9" spans="1:7" x14ac:dyDescent="0.2">
      <c r="A9" s="68" t="s">
        <v>1705</v>
      </c>
      <c r="B9" s="43" t="s">
        <v>20</v>
      </c>
      <c r="C9" s="18" t="s">
        <v>1634</v>
      </c>
      <c r="D9" s="18" t="s">
        <v>2175</v>
      </c>
      <c r="E9" s="18" t="s">
        <v>2035</v>
      </c>
      <c r="F9" s="18" t="s">
        <v>1642</v>
      </c>
      <c r="G9" s="18" t="s">
        <v>2037</v>
      </c>
    </row>
    <row r="10" spans="1:7" x14ac:dyDescent="0.2">
      <c r="A10" s="18" t="s">
        <v>1705</v>
      </c>
      <c r="B10" s="43" t="s">
        <v>20</v>
      </c>
      <c r="C10" s="18" t="s">
        <v>1634</v>
      </c>
      <c r="D10" s="18" t="s">
        <v>2038</v>
      </c>
      <c r="E10" s="436" t="s">
        <v>1714</v>
      </c>
      <c r="F10" s="18" t="s">
        <v>1642</v>
      </c>
      <c r="G10" s="18" t="s">
        <v>2039</v>
      </c>
    </row>
    <row r="11" spans="1:7" x14ac:dyDescent="0.2">
      <c r="A11" s="18" t="s">
        <v>1705</v>
      </c>
      <c r="B11" s="43" t="s">
        <v>20</v>
      </c>
      <c r="C11" s="18" t="s">
        <v>1634</v>
      </c>
      <c r="D11" s="18" t="s">
        <v>2176</v>
      </c>
      <c r="E11" s="18" t="s">
        <v>2040</v>
      </c>
      <c r="F11" s="18" t="s">
        <v>1642</v>
      </c>
      <c r="G11" s="18" t="s">
        <v>2041</v>
      </c>
    </row>
    <row r="12" spans="1:7" x14ac:dyDescent="0.2">
      <c r="A12" s="18" t="s">
        <v>1705</v>
      </c>
      <c r="B12" s="43" t="s">
        <v>20</v>
      </c>
      <c r="C12" s="18" t="s">
        <v>1634</v>
      </c>
      <c r="D12" s="18" t="s">
        <v>2043</v>
      </c>
      <c r="E12" s="410" t="s">
        <v>2044</v>
      </c>
      <c r="F12" s="18" t="s">
        <v>1642</v>
      </c>
      <c r="G12" s="18" t="s">
        <v>2042</v>
      </c>
    </row>
    <row r="13" spans="1:7" x14ac:dyDescent="0.2">
      <c r="A13" s="18" t="s">
        <v>1705</v>
      </c>
      <c r="B13" s="43" t="s">
        <v>20</v>
      </c>
      <c r="C13" s="18" t="s">
        <v>1634</v>
      </c>
      <c r="D13" s="18" t="s">
        <v>2045</v>
      </c>
      <c r="E13" s="18" t="s">
        <v>2035</v>
      </c>
      <c r="F13" s="18" t="s">
        <v>1642</v>
      </c>
    </row>
    <row r="14" spans="1:7" x14ac:dyDescent="0.2">
      <c r="A14" s="18" t="s">
        <v>1705</v>
      </c>
      <c r="B14" s="43" t="s">
        <v>20</v>
      </c>
      <c r="C14" s="18" t="s">
        <v>1634</v>
      </c>
      <c r="D14" s="18" t="s">
        <v>2046</v>
      </c>
      <c r="E14" s="18" t="s">
        <v>2035</v>
      </c>
      <c r="F14" s="18" t="s">
        <v>1642</v>
      </c>
      <c r="G14" s="18" t="s">
        <v>2047</v>
      </c>
    </row>
    <row r="15" spans="1:7" x14ac:dyDescent="0.2">
      <c r="A15" s="18" t="s">
        <v>1705</v>
      </c>
      <c r="B15" s="43" t="s">
        <v>20</v>
      </c>
      <c r="C15" s="18" t="s">
        <v>1634</v>
      </c>
      <c r="D15" s="18" t="s">
        <v>2048</v>
      </c>
      <c r="E15" s="18" t="s">
        <v>2035</v>
      </c>
      <c r="F15" s="18" t="s">
        <v>1642</v>
      </c>
      <c r="G15" s="18" t="s">
        <v>2049</v>
      </c>
    </row>
    <row r="16" spans="1:7" x14ac:dyDescent="0.2">
      <c r="A16" s="18" t="s">
        <v>1705</v>
      </c>
      <c r="B16" s="43" t="s">
        <v>20</v>
      </c>
      <c r="C16" s="18" t="s">
        <v>1634</v>
      </c>
      <c r="D16" s="18" t="s">
        <v>2051</v>
      </c>
      <c r="E16" s="18" t="s">
        <v>2174</v>
      </c>
      <c r="F16" s="18" t="s">
        <v>1642</v>
      </c>
      <c r="G16" s="18" t="s">
        <v>2050</v>
      </c>
    </row>
  </sheetData>
  <mergeCells count="4">
    <mergeCell ref="D2:G2"/>
    <mergeCell ref="A2:A3"/>
    <mergeCell ref="C2:C3"/>
    <mergeCell ref="B2:B3"/>
  </mergeCells>
  <pageMargins left="0.7" right="0.7" top="0.75" bottom="0.75" header="0.3" footer="0.3"/>
  <pageSetup orientation="portrait" r:id="rId1"/>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sheetPr>
  <dimension ref="A1:G8"/>
  <sheetViews>
    <sheetView zoomScale="85" zoomScaleNormal="85" workbookViewId="0">
      <selection activeCell="D36" sqref="D36"/>
    </sheetView>
  </sheetViews>
  <sheetFormatPr defaultRowHeight="15" x14ac:dyDescent="0.25"/>
  <cols>
    <col min="1" max="1" width="20.5703125" customWidth="1"/>
    <col min="2" max="2" width="26.42578125" customWidth="1"/>
    <col min="3" max="3" width="32" customWidth="1"/>
    <col min="4" max="4" width="23.140625" customWidth="1"/>
    <col min="5" max="5" width="20.5703125" customWidth="1"/>
    <col min="6" max="6" width="35" customWidth="1"/>
    <col min="7" max="7" width="80.140625" customWidth="1"/>
  </cols>
  <sheetData>
    <row r="1" spans="1:7" ht="15.75" customHeight="1" thickBot="1" x14ac:dyDescent="0.3">
      <c r="A1" s="2" t="s">
        <v>1173</v>
      </c>
      <c r="C1" s="2"/>
      <c r="D1" s="2"/>
      <c r="E1" s="18"/>
    </row>
    <row r="2" spans="1:7" s="293" customFormat="1" ht="57" customHeight="1" x14ac:dyDescent="0.25">
      <c r="A2" s="500" t="s">
        <v>18</v>
      </c>
      <c r="B2" s="448" t="s">
        <v>1174</v>
      </c>
      <c r="C2" s="448"/>
      <c r="D2" s="448"/>
      <c r="E2" s="448"/>
      <c r="F2" s="448"/>
      <c r="G2" s="462"/>
    </row>
    <row r="3" spans="1:7" s="293" customFormat="1" ht="57" customHeight="1" thickBot="1" x14ac:dyDescent="0.3">
      <c r="A3" s="501"/>
      <c r="B3" s="311" t="s">
        <v>1175</v>
      </c>
      <c r="C3" s="311" t="s">
        <v>1176</v>
      </c>
      <c r="D3" s="311" t="s">
        <v>1177</v>
      </c>
      <c r="E3" s="311" t="s">
        <v>1178</v>
      </c>
      <c r="F3" s="311" t="s">
        <v>1179</v>
      </c>
      <c r="G3" s="318" t="s">
        <v>1180</v>
      </c>
    </row>
    <row r="4" spans="1:7" x14ac:dyDescent="0.25">
      <c r="A4" s="96" t="s">
        <v>1705</v>
      </c>
      <c r="B4" s="409">
        <v>44508</v>
      </c>
      <c r="C4" s="96" t="s">
        <v>2030</v>
      </c>
      <c r="D4" s="96" t="s">
        <v>2031</v>
      </c>
      <c r="E4" s="409">
        <v>44509</v>
      </c>
      <c r="F4" s="96" t="s">
        <v>2032</v>
      </c>
      <c r="G4" s="96" t="s">
        <v>2033</v>
      </c>
    </row>
    <row r="5" spans="1:7" x14ac:dyDescent="0.25">
      <c r="A5" s="95"/>
      <c r="B5" s="95"/>
      <c r="C5" s="95"/>
      <c r="D5" s="95"/>
      <c r="E5" s="95"/>
      <c r="F5" s="95"/>
      <c r="G5" s="95"/>
    </row>
    <row r="6" spans="1:7" x14ac:dyDescent="0.25">
      <c r="A6" s="95"/>
      <c r="B6" s="95"/>
      <c r="C6" s="95"/>
      <c r="D6" s="95"/>
      <c r="E6" s="95"/>
      <c r="F6" s="95"/>
      <c r="G6" s="95"/>
    </row>
    <row r="7" spans="1:7" x14ac:dyDescent="0.25">
      <c r="A7" s="95"/>
      <c r="B7" s="95"/>
      <c r="C7" s="95"/>
      <c r="D7" s="95"/>
      <c r="E7" s="95"/>
      <c r="F7" s="95"/>
      <c r="G7" s="95"/>
    </row>
    <row r="8" spans="1:7" x14ac:dyDescent="0.25">
      <c r="A8" s="95"/>
      <c r="B8" s="95"/>
      <c r="C8" s="95"/>
      <c r="D8" s="95"/>
      <c r="E8" s="95"/>
      <c r="F8" s="95"/>
      <c r="G8" s="95"/>
    </row>
  </sheetData>
  <mergeCells count="2">
    <mergeCell ref="A2:A3"/>
    <mergeCell ref="B2:G2"/>
  </mergeCells>
  <pageMargins left="0.7" right="0.7" top="0.75" bottom="0.75" header="0.3" footer="0.3"/>
  <pageSetup orientation="portrait" horizontalDpi="1200" verticalDpi="1200" r:id="rId1"/>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sheetPr>
  <dimension ref="A1:K11"/>
  <sheetViews>
    <sheetView tabSelected="1" zoomScale="86" zoomScaleNormal="86" workbookViewId="0">
      <selection activeCell="K11" sqref="K11"/>
    </sheetView>
  </sheetViews>
  <sheetFormatPr defaultRowHeight="15" x14ac:dyDescent="0.25"/>
  <cols>
    <col min="1" max="1" width="20.5703125" customWidth="1"/>
    <col min="2" max="2" width="20.42578125" customWidth="1"/>
    <col min="3" max="3" width="32" customWidth="1"/>
    <col min="4" max="4" width="23.140625" customWidth="1"/>
    <col min="5" max="6" width="20.5703125" customWidth="1"/>
    <col min="7" max="7" width="21.5703125" customWidth="1"/>
    <col min="8" max="8" width="15.42578125" customWidth="1"/>
    <col min="9" max="9" width="24.5703125" customWidth="1"/>
    <col min="10" max="10" width="23" customWidth="1"/>
    <col min="11" max="11" width="23.5703125" customWidth="1"/>
  </cols>
  <sheetData>
    <row r="1" spans="1:11" ht="15.75" customHeight="1" thickBot="1" x14ac:dyDescent="0.3">
      <c r="A1" s="2" t="s">
        <v>1181</v>
      </c>
      <c r="C1" s="2"/>
      <c r="D1" s="2"/>
      <c r="E1" s="18"/>
    </row>
    <row r="2" spans="1:11" s="293" customFormat="1" ht="36.75" customHeight="1" x14ac:dyDescent="0.25">
      <c r="A2" s="500" t="s">
        <v>18</v>
      </c>
      <c r="B2" s="448" t="s">
        <v>1182</v>
      </c>
      <c r="C2" s="448"/>
      <c r="D2" s="448"/>
      <c r="E2" s="448"/>
      <c r="F2" s="448"/>
      <c r="G2" s="448"/>
      <c r="H2" s="448"/>
      <c r="I2" s="448"/>
      <c r="J2" s="448"/>
      <c r="K2" s="462"/>
    </row>
    <row r="3" spans="1:11" s="293" customFormat="1" ht="57" customHeight="1" thickBot="1" x14ac:dyDescent="0.3">
      <c r="A3" s="501"/>
      <c r="B3" s="311" t="s">
        <v>1183</v>
      </c>
      <c r="C3" s="311" t="s">
        <v>1184</v>
      </c>
      <c r="D3" s="311" t="s">
        <v>1185</v>
      </c>
      <c r="E3" s="311" t="s">
        <v>1186</v>
      </c>
      <c r="F3" s="311" t="s">
        <v>927</v>
      </c>
      <c r="G3" s="311" t="s">
        <v>928</v>
      </c>
      <c r="H3" s="311" t="s">
        <v>929</v>
      </c>
      <c r="I3" s="311" t="s">
        <v>930</v>
      </c>
      <c r="J3" s="311" t="s">
        <v>1187</v>
      </c>
      <c r="K3" s="318" t="s">
        <v>932</v>
      </c>
    </row>
    <row r="4" spans="1:11" x14ac:dyDescent="0.25">
      <c r="A4" s="96"/>
      <c r="B4" s="68"/>
      <c r="C4" s="96"/>
      <c r="D4" s="96"/>
      <c r="E4" s="96"/>
      <c r="F4" s="96"/>
      <c r="G4" s="96"/>
      <c r="H4" s="96"/>
      <c r="I4" s="96"/>
      <c r="J4" s="96"/>
      <c r="K4" s="96" t="s">
        <v>2331</v>
      </c>
    </row>
    <row r="5" spans="1:11" x14ac:dyDescent="0.25">
      <c r="A5" s="96"/>
      <c r="B5" s="63"/>
      <c r="C5" s="95"/>
      <c r="D5" s="95"/>
      <c r="E5" s="95"/>
      <c r="F5" s="95"/>
      <c r="G5" s="95"/>
      <c r="H5" s="95"/>
      <c r="I5" s="95"/>
      <c r="J5" s="95"/>
      <c r="K5" s="95"/>
    </row>
    <row r="6" spans="1:11" x14ac:dyDescent="0.25">
      <c r="A6" s="96"/>
      <c r="B6" s="63"/>
      <c r="C6" s="95"/>
      <c r="D6" s="95"/>
      <c r="E6" s="95"/>
      <c r="F6" s="95"/>
      <c r="G6" s="95"/>
      <c r="H6" s="95"/>
      <c r="I6" s="95"/>
      <c r="J6" s="95"/>
      <c r="K6" s="95"/>
    </row>
    <row r="7" spans="1:11" x14ac:dyDescent="0.25">
      <c r="A7" s="96"/>
      <c r="B7" s="63"/>
      <c r="C7" s="95"/>
      <c r="D7" s="95"/>
      <c r="E7" s="95"/>
      <c r="F7" s="95"/>
      <c r="G7" s="95"/>
      <c r="H7" s="95"/>
      <c r="I7" s="95"/>
      <c r="J7" s="95"/>
      <c r="K7" s="95"/>
    </row>
    <row r="8" spans="1:11" x14ac:dyDescent="0.25">
      <c r="A8" s="96"/>
      <c r="B8" s="63"/>
      <c r="C8" s="95"/>
      <c r="D8" s="95"/>
      <c r="E8" s="95"/>
      <c r="F8" s="95"/>
      <c r="G8" s="95"/>
      <c r="H8" s="95"/>
      <c r="I8" s="95"/>
      <c r="J8" s="95"/>
      <c r="K8" s="95"/>
    </row>
    <row r="9" spans="1:11" x14ac:dyDescent="0.25">
      <c r="A9" s="96"/>
      <c r="B9" s="63"/>
      <c r="C9" s="95"/>
      <c r="D9" s="95"/>
      <c r="E9" s="95"/>
      <c r="F9" s="95"/>
      <c r="G9" s="95"/>
      <c r="H9" s="95"/>
      <c r="I9" s="95"/>
      <c r="J9" s="95"/>
      <c r="K9" s="95"/>
    </row>
    <row r="10" spans="1:11" x14ac:dyDescent="0.25">
      <c r="A10" s="96"/>
      <c r="B10" s="63"/>
      <c r="C10" s="95"/>
      <c r="D10" s="95"/>
      <c r="E10" s="95"/>
      <c r="F10" s="95"/>
      <c r="G10" s="95"/>
      <c r="H10" s="95"/>
      <c r="I10" s="95"/>
      <c r="J10" s="95"/>
      <c r="K10" s="95"/>
    </row>
    <row r="11" spans="1:11" x14ac:dyDescent="0.25">
      <c r="A11" s="96"/>
      <c r="B11" s="63"/>
      <c r="C11" s="95"/>
      <c r="D11" s="95"/>
      <c r="E11" s="95"/>
      <c r="F11" s="95"/>
      <c r="G11" s="95"/>
      <c r="H11" s="95"/>
      <c r="I11" s="95"/>
      <c r="J11" s="95"/>
      <c r="K11" s="95"/>
    </row>
  </sheetData>
  <mergeCells count="2">
    <mergeCell ref="A2:A3"/>
    <mergeCell ref="B2:K2"/>
  </mergeCells>
  <pageMargins left="0.7" right="0.7" top="0.75" bottom="0.75" header="0.3" footer="0.3"/>
  <pageSetup orientation="portrait" horizontalDpi="1200" verticalDpi="1200" r:id="rId1"/>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sheetPr>
  <dimension ref="A1:Q40"/>
  <sheetViews>
    <sheetView zoomScale="85" zoomScaleNormal="85" workbookViewId="0">
      <selection activeCell="D63" sqref="D63"/>
    </sheetView>
  </sheetViews>
  <sheetFormatPr defaultColWidth="9.140625" defaultRowHeight="12.75" x14ac:dyDescent="0.2"/>
  <cols>
    <col min="1" max="1" width="20.5703125" style="18" customWidth="1"/>
    <col min="2" max="2" width="99" style="18" customWidth="1"/>
    <col min="3" max="3" width="32" style="18" customWidth="1"/>
    <col min="4" max="4" width="23.140625" style="18" customWidth="1"/>
    <col min="5" max="6" width="20.5703125" style="18" customWidth="1"/>
    <col min="7" max="7" width="21.5703125" style="18" customWidth="1"/>
    <col min="8" max="17" width="20.5703125" style="18" customWidth="1"/>
    <col min="18" max="16384" width="9.140625" style="18"/>
  </cols>
  <sheetData>
    <row r="1" spans="1:17" ht="15.75" customHeight="1" thickBot="1" x14ac:dyDescent="0.25">
      <c r="A1" s="2" t="s">
        <v>1188</v>
      </c>
      <c r="C1" s="2"/>
      <c r="D1" s="2"/>
    </row>
    <row r="2" spans="1:17" s="48" customFormat="1" ht="27" customHeight="1" x14ac:dyDescent="0.2">
      <c r="A2" s="500" t="s">
        <v>18</v>
      </c>
      <c r="B2" s="448" t="s">
        <v>1189</v>
      </c>
      <c r="C2" s="448"/>
      <c r="D2" s="448"/>
      <c r="E2" s="448"/>
      <c r="F2" s="448"/>
      <c r="G2" s="462"/>
      <c r="H2" s="544" t="s">
        <v>909</v>
      </c>
      <c r="I2" s="545"/>
      <c r="J2" s="545"/>
      <c r="K2" s="545"/>
      <c r="L2" s="545"/>
      <c r="M2" s="545"/>
      <c r="N2" s="545"/>
      <c r="O2" s="545"/>
      <c r="P2" s="545"/>
      <c r="Q2" s="546"/>
    </row>
    <row r="3" spans="1:17" s="48" customFormat="1" ht="57" customHeight="1" thickBot="1" x14ac:dyDescent="0.25">
      <c r="A3" s="501"/>
      <c r="B3" s="311" t="s">
        <v>1190</v>
      </c>
      <c r="C3" s="311" t="s">
        <v>1183</v>
      </c>
      <c r="D3" s="311" t="s">
        <v>1191</v>
      </c>
      <c r="E3" s="311" t="s">
        <v>1192</v>
      </c>
      <c r="F3" s="311" t="s">
        <v>1193</v>
      </c>
      <c r="G3" s="318" t="s">
        <v>1194</v>
      </c>
      <c r="H3" s="305" t="s">
        <v>923</v>
      </c>
      <c r="I3" s="303" t="s">
        <v>924</v>
      </c>
      <c r="J3" s="303" t="s">
        <v>925</v>
      </c>
      <c r="K3" s="303" t="s">
        <v>926</v>
      </c>
      <c r="L3" s="303" t="s">
        <v>2278</v>
      </c>
      <c r="M3" s="303" t="s">
        <v>2279</v>
      </c>
      <c r="N3" s="303" t="s">
        <v>2322</v>
      </c>
      <c r="O3" s="303" t="s">
        <v>930</v>
      </c>
      <c r="P3" s="303" t="s">
        <v>931</v>
      </c>
      <c r="Q3" s="304" t="s">
        <v>932</v>
      </c>
    </row>
    <row r="4" spans="1:17" ht="306" x14ac:dyDescent="0.2">
      <c r="A4" s="68" t="s">
        <v>1705</v>
      </c>
      <c r="B4" s="100" t="s">
        <v>1195</v>
      </c>
      <c r="C4" s="68" t="s">
        <v>1196</v>
      </c>
      <c r="D4" s="398" t="s">
        <v>2070</v>
      </c>
      <c r="E4" s="398" t="s">
        <v>2326</v>
      </c>
      <c r="F4" s="398" t="s">
        <v>2071</v>
      </c>
      <c r="G4" s="68" t="s">
        <v>71</v>
      </c>
      <c r="H4" s="68" t="s">
        <v>2072</v>
      </c>
      <c r="I4" s="398" t="s">
        <v>2073</v>
      </c>
      <c r="J4" s="398" t="s">
        <v>2074</v>
      </c>
      <c r="K4" s="398" t="s">
        <v>2074</v>
      </c>
      <c r="L4" s="398" t="s">
        <v>2074</v>
      </c>
      <c r="M4" s="398" t="s">
        <v>2074</v>
      </c>
      <c r="N4" s="398" t="s">
        <v>2074</v>
      </c>
      <c r="O4" s="398" t="s">
        <v>2074</v>
      </c>
      <c r="P4" s="398" t="s">
        <v>2074</v>
      </c>
      <c r="Q4" s="68"/>
    </row>
    <row r="5" spans="1:17" ht="102" x14ac:dyDescent="0.2">
      <c r="A5" s="68" t="s">
        <v>1705</v>
      </c>
      <c r="B5" s="97" t="s">
        <v>1197</v>
      </c>
      <c r="C5" s="63" t="s">
        <v>1196</v>
      </c>
      <c r="D5" s="66" t="s">
        <v>2075</v>
      </c>
      <c r="E5" s="63" t="s">
        <v>2076</v>
      </c>
      <c r="F5" s="63" t="s">
        <v>2077</v>
      </c>
      <c r="G5" s="63" t="s">
        <v>2078</v>
      </c>
      <c r="H5" s="68" t="s">
        <v>2072</v>
      </c>
      <c r="I5" s="398" t="s">
        <v>2073</v>
      </c>
      <c r="J5" s="398" t="s">
        <v>2074</v>
      </c>
      <c r="K5" s="398" t="s">
        <v>2074</v>
      </c>
      <c r="L5" s="398" t="s">
        <v>2074</v>
      </c>
      <c r="M5" s="398" t="s">
        <v>2074</v>
      </c>
      <c r="N5" s="398" t="s">
        <v>2074</v>
      </c>
      <c r="O5" s="398" t="s">
        <v>2074</v>
      </c>
      <c r="P5" s="398" t="s">
        <v>2074</v>
      </c>
      <c r="Q5" s="63" t="s">
        <v>2079</v>
      </c>
    </row>
    <row r="6" spans="1:17" ht="51" x14ac:dyDescent="0.2">
      <c r="A6" s="68" t="s">
        <v>1705</v>
      </c>
      <c r="B6" s="97" t="s">
        <v>1198</v>
      </c>
      <c r="C6" s="63" t="s">
        <v>1196</v>
      </c>
      <c r="D6" s="66" t="s">
        <v>2080</v>
      </c>
      <c r="E6" s="63" t="s">
        <v>2083</v>
      </c>
      <c r="F6" s="63" t="s">
        <v>2081</v>
      </c>
      <c r="G6" s="63" t="s">
        <v>2081</v>
      </c>
      <c r="H6" s="63" t="s">
        <v>2081</v>
      </c>
      <c r="I6" s="63" t="s">
        <v>2081</v>
      </c>
      <c r="J6" s="63" t="s">
        <v>2081</v>
      </c>
      <c r="K6" s="63" t="s">
        <v>2081</v>
      </c>
      <c r="L6" s="63" t="s">
        <v>2081</v>
      </c>
      <c r="M6" s="63" t="s">
        <v>2081</v>
      </c>
      <c r="N6" s="63" t="s">
        <v>2081</v>
      </c>
      <c r="O6" s="63" t="s">
        <v>2081</v>
      </c>
      <c r="P6" s="63" t="s">
        <v>2081</v>
      </c>
      <c r="Q6" s="63" t="s">
        <v>2079</v>
      </c>
    </row>
    <row r="7" spans="1:17" ht="63.75" x14ac:dyDescent="0.2">
      <c r="A7" s="68" t="s">
        <v>1705</v>
      </c>
      <c r="B7" s="97" t="s">
        <v>1199</v>
      </c>
      <c r="C7" s="63" t="s">
        <v>1196</v>
      </c>
      <c r="D7" s="66" t="s">
        <v>2082</v>
      </c>
      <c r="E7" s="66" t="s">
        <v>2085</v>
      </c>
      <c r="F7" s="63" t="s">
        <v>2081</v>
      </c>
      <c r="G7" s="63" t="s">
        <v>2081</v>
      </c>
      <c r="H7" s="63" t="s">
        <v>2081</v>
      </c>
      <c r="I7" s="63" t="s">
        <v>2081</v>
      </c>
      <c r="J7" s="63" t="s">
        <v>2081</v>
      </c>
      <c r="K7" s="63" t="s">
        <v>2081</v>
      </c>
      <c r="L7" s="63" t="s">
        <v>2081</v>
      </c>
      <c r="M7" s="63" t="s">
        <v>2081</v>
      </c>
      <c r="N7" s="63" t="s">
        <v>2081</v>
      </c>
      <c r="O7" s="63" t="s">
        <v>2081</v>
      </c>
      <c r="P7" s="63" t="s">
        <v>2081</v>
      </c>
      <c r="Q7" s="63"/>
    </row>
    <row r="8" spans="1:17" ht="165.75" x14ac:dyDescent="0.2">
      <c r="A8" s="68" t="s">
        <v>1705</v>
      </c>
      <c r="B8" s="97" t="s">
        <v>1200</v>
      </c>
      <c r="C8" s="63" t="s">
        <v>1196</v>
      </c>
      <c r="D8" s="66" t="s">
        <v>2084</v>
      </c>
      <c r="E8" s="63" t="s">
        <v>2083</v>
      </c>
      <c r="F8" s="63" t="s">
        <v>2086</v>
      </c>
      <c r="G8" s="63" t="s">
        <v>71</v>
      </c>
      <c r="H8" s="63" t="s">
        <v>2081</v>
      </c>
      <c r="I8" s="63" t="s">
        <v>2081</v>
      </c>
      <c r="J8" s="63" t="s">
        <v>2081</v>
      </c>
      <c r="K8" s="63" t="s">
        <v>2081</v>
      </c>
      <c r="L8" s="63" t="s">
        <v>2081</v>
      </c>
      <c r="M8" s="63" t="s">
        <v>2081</v>
      </c>
      <c r="N8" s="63" t="s">
        <v>2081</v>
      </c>
      <c r="O8" s="63" t="s">
        <v>2081</v>
      </c>
      <c r="P8" s="63" t="s">
        <v>2081</v>
      </c>
      <c r="Q8" s="63"/>
    </row>
    <row r="9" spans="1:17" ht="51.75" x14ac:dyDescent="0.25">
      <c r="A9" s="68" t="s">
        <v>1705</v>
      </c>
      <c r="B9" s="97" t="s">
        <v>1201</v>
      </c>
      <c r="C9" s="63" t="s">
        <v>1196</v>
      </c>
      <c r="D9" s="63" t="s">
        <v>2087</v>
      </c>
      <c r="E9" s="63" t="s">
        <v>2083</v>
      </c>
      <c r="F9" s="66" t="s">
        <v>2088</v>
      </c>
      <c r="G9" s="63" t="s">
        <v>1793</v>
      </c>
      <c r="H9" s="63" t="s">
        <v>2081</v>
      </c>
      <c r="I9" s="63" t="s">
        <v>2081</v>
      </c>
      <c r="J9" s="63" t="s">
        <v>2081</v>
      </c>
      <c r="K9" s="63" t="s">
        <v>2081</v>
      </c>
      <c r="L9" s="63" t="s">
        <v>2081</v>
      </c>
      <c r="M9" s="63" t="s">
        <v>2081</v>
      </c>
      <c r="N9" s="63" t="s">
        <v>2081</v>
      </c>
      <c r="O9" s="63" t="s">
        <v>2081</v>
      </c>
      <c r="P9" s="63" t="s">
        <v>2081</v>
      </c>
      <c r="Q9" s="95"/>
    </row>
    <row r="10" spans="1:17" ht="39" x14ac:dyDescent="0.25">
      <c r="A10" s="68" t="s">
        <v>1705</v>
      </c>
      <c r="B10" s="97" t="s">
        <v>1202</v>
      </c>
      <c r="C10" s="63" t="s">
        <v>1196</v>
      </c>
      <c r="D10" s="66" t="s">
        <v>2089</v>
      </c>
      <c r="E10" s="66" t="s">
        <v>2090</v>
      </c>
      <c r="F10" s="63" t="s">
        <v>2329</v>
      </c>
      <c r="G10" s="63"/>
      <c r="H10" s="68" t="s">
        <v>2072</v>
      </c>
      <c r="I10" s="95"/>
      <c r="J10" s="95"/>
      <c r="K10" s="95"/>
      <c r="L10" s="95"/>
      <c r="M10" s="95"/>
      <c r="N10" s="95"/>
      <c r="O10" s="95"/>
      <c r="P10" s="95"/>
      <c r="Q10" s="95"/>
    </row>
    <row r="11" spans="1:17" ht="115.5" x14ac:dyDescent="0.25">
      <c r="A11" s="68" t="s">
        <v>1705</v>
      </c>
      <c r="B11" s="97" t="s">
        <v>1203</v>
      </c>
      <c r="C11" s="63" t="s">
        <v>1196</v>
      </c>
      <c r="D11" s="66" t="s">
        <v>2091</v>
      </c>
      <c r="E11" s="63"/>
      <c r="F11" s="63"/>
      <c r="G11" s="63"/>
      <c r="H11" s="68" t="s">
        <v>2072</v>
      </c>
      <c r="I11" s="95"/>
      <c r="J11" s="95"/>
      <c r="K11" s="95"/>
      <c r="L11" s="95"/>
      <c r="M11" s="95"/>
      <c r="N11" s="95"/>
      <c r="O11" s="95"/>
      <c r="P11" s="95"/>
      <c r="Q11" s="95"/>
    </row>
    <row r="12" spans="1:17" ht="268.5" x14ac:dyDescent="0.25">
      <c r="A12" s="68" t="s">
        <v>1705</v>
      </c>
      <c r="B12" s="98" t="s">
        <v>1204</v>
      </c>
      <c r="C12" s="63" t="s">
        <v>1196</v>
      </c>
      <c r="D12" s="66" t="s">
        <v>2092</v>
      </c>
      <c r="E12" s="63"/>
      <c r="F12" s="63"/>
      <c r="G12" s="63"/>
      <c r="H12" s="68" t="s">
        <v>2072</v>
      </c>
      <c r="I12" s="95"/>
      <c r="J12" s="95"/>
      <c r="K12" s="95"/>
      <c r="L12" s="95"/>
      <c r="M12" s="95"/>
      <c r="N12" s="95"/>
      <c r="O12" s="95"/>
      <c r="P12" s="95"/>
      <c r="Q12" s="95"/>
    </row>
    <row r="13" spans="1:17" ht="150" x14ac:dyDescent="0.25">
      <c r="A13" s="68" t="s">
        <v>1705</v>
      </c>
      <c r="B13" s="98" t="s">
        <v>1205</v>
      </c>
      <c r="C13" s="63" t="s">
        <v>1196</v>
      </c>
      <c r="D13" s="63" t="s">
        <v>2093</v>
      </c>
      <c r="E13" s="63"/>
      <c r="F13" s="66" t="s">
        <v>2094</v>
      </c>
      <c r="G13" s="63"/>
      <c r="H13" s="68" t="s">
        <v>2072</v>
      </c>
      <c r="I13" s="252" t="s">
        <v>2095</v>
      </c>
      <c r="J13" s="95"/>
      <c r="K13" s="95"/>
      <c r="L13" s="95"/>
      <c r="M13" s="95"/>
      <c r="N13" s="95"/>
      <c r="O13" s="95"/>
      <c r="P13" s="95"/>
      <c r="Q13" s="95"/>
    </row>
    <row r="14" spans="1:17" ht="51.75" x14ac:dyDescent="0.25">
      <c r="A14" s="68" t="s">
        <v>1705</v>
      </c>
      <c r="B14" s="98" t="s">
        <v>1206</v>
      </c>
      <c r="C14" s="63" t="s">
        <v>1196</v>
      </c>
      <c r="D14" s="66" t="s">
        <v>2096</v>
      </c>
      <c r="E14" s="63"/>
      <c r="F14" s="66" t="s">
        <v>2097</v>
      </c>
      <c r="G14" s="63"/>
      <c r="H14" s="68" t="s">
        <v>2072</v>
      </c>
      <c r="I14" s="252" t="s">
        <v>2098</v>
      </c>
      <c r="J14" s="95"/>
      <c r="K14" s="95"/>
      <c r="L14" s="95"/>
      <c r="M14" s="95"/>
      <c r="N14" s="95"/>
      <c r="O14" s="95"/>
      <c r="P14" s="95"/>
      <c r="Q14" s="95"/>
    </row>
    <row r="15" spans="1:17" ht="75" x14ac:dyDescent="0.25">
      <c r="A15" s="68" t="s">
        <v>1705</v>
      </c>
      <c r="B15" s="98" t="s">
        <v>1207</v>
      </c>
      <c r="C15" s="63" t="s">
        <v>1196</v>
      </c>
      <c r="D15" s="66" t="s">
        <v>2099</v>
      </c>
      <c r="E15" s="63"/>
      <c r="F15" s="66" t="s">
        <v>2100</v>
      </c>
      <c r="G15" s="63"/>
      <c r="H15" s="68" t="s">
        <v>2072</v>
      </c>
      <c r="I15" s="252" t="s">
        <v>2101</v>
      </c>
      <c r="J15" s="95"/>
      <c r="K15" s="95"/>
      <c r="L15" s="95"/>
      <c r="M15" s="95"/>
      <c r="N15" s="95"/>
      <c r="O15" s="95"/>
      <c r="P15" s="95"/>
      <c r="Q15" s="95"/>
    </row>
    <row r="16" spans="1:17" ht="165.75" x14ac:dyDescent="0.2">
      <c r="A16" s="68" t="s">
        <v>1705</v>
      </c>
      <c r="B16" s="98" t="s">
        <v>1208</v>
      </c>
      <c r="C16" s="63" t="s">
        <v>1196</v>
      </c>
      <c r="D16" s="66" t="s">
        <v>2102</v>
      </c>
      <c r="E16" s="63"/>
      <c r="F16" s="66" t="s">
        <v>2328</v>
      </c>
      <c r="G16" s="63"/>
      <c r="H16" s="68" t="s">
        <v>2072</v>
      </c>
      <c r="I16" s="66" t="s">
        <v>2103</v>
      </c>
      <c r="J16" s="63"/>
      <c r="K16" s="63"/>
      <c r="L16" s="63"/>
      <c r="M16" s="63"/>
      <c r="N16" s="63"/>
      <c r="O16" s="63"/>
      <c r="P16" s="63"/>
      <c r="Q16" s="63"/>
    </row>
    <row r="17" spans="1:17" x14ac:dyDescent="0.2">
      <c r="A17" s="68" t="s">
        <v>1705</v>
      </c>
      <c r="B17" s="98" t="s">
        <v>1209</v>
      </c>
      <c r="C17" s="63" t="s">
        <v>1196</v>
      </c>
      <c r="D17" s="63" t="s">
        <v>2104</v>
      </c>
      <c r="E17" s="63"/>
      <c r="F17" s="63"/>
      <c r="G17" s="63"/>
      <c r="H17" s="68" t="s">
        <v>2072</v>
      </c>
      <c r="I17" s="63"/>
      <c r="J17" s="63"/>
      <c r="K17" s="63"/>
      <c r="L17" s="63"/>
      <c r="M17" s="63"/>
      <c r="N17" s="63"/>
      <c r="O17" s="63"/>
      <c r="P17" s="63"/>
      <c r="Q17" s="63"/>
    </row>
    <row r="18" spans="1:17" x14ac:dyDescent="0.2">
      <c r="A18" s="68" t="s">
        <v>1705</v>
      </c>
      <c r="B18" s="98" t="s">
        <v>1210</v>
      </c>
      <c r="C18" s="63" t="s">
        <v>1196</v>
      </c>
      <c r="D18" s="63" t="s">
        <v>2105</v>
      </c>
      <c r="E18" s="63"/>
      <c r="F18" s="63"/>
      <c r="G18" s="63"/>
      <c r="H18" s="68" t="s">
        <v>2072</v>
      </c>
      <c r="I18" s="63"/>
      <c r="J18" s="63"/>
      <c r="K18" s="63"/>
      <c r="L18" s="63"/>
      <c r="M18" s="63"/>
      <c r="N18" s="63"/>
      <c r="O18" s="63"/>
      <c r="P18" s="63"/>
      <c r="Q18" s="63"/>
    </row>
    <row r="19" spans="1:17" ht="51" x14ac:dyDescent="0.2">
      <c r="A19" s="68" t="s">
        <v>1705</v>
      </c>
      <c r="B19" s="98" t="s">
        <v>1211</v>
      </c>
      <c r="C19" s="63" t="s">
        <v>1196</v>
      </c>
      <c r="D19" s="63" t="s">
        <v>2106</v>
      </c>
      <c r="E19" s="63"/>
      <c r="F19" s="66" t="s">
        <v>2107</v>
      </c>
      <c r="G19" s="63"/>
      <c r="H19" s="68" t="s">
        <v>2072</v>
      </c>
      <c r="I19" s="66" t="s">
        <v>2108</v>
      </c>
      <c r="J19" s="63"/>
      <c r="K19" s="63"/>
      <c r="L19" s="63"/>
      <c r="M19" s="63"/>
      <c r="N19" s="63"/>
      <c r="O19" s="63"/>
      <c r="P19" s="63"/>
      <c r="Q19" s="63"/>
    </row>
    <row r="20" spans="1:17" x14ac:dyDescent="0.2">
      <c r="A20" s="68" t="s">
        <v>1705</v>
      </c>
      <c r="B20" s="98" t="s">
        <v>1212</v>
      </c>
      <c r="C20" s="63" t="s">
        <v>1196</v>
      </c>
      <c r="D20" s="63" t="s">
        <v>71</v>
      </c>
      <c r="E20" s="63"/>
      <c r="F20" s="63"/>
      <c r="G20" s="63"/>
      <c r="H20" s="68" t="s">
        <v>2072</v>
      </c>
      <c r="I20" s="63"/>
      <c r="J20" s="63"/>
      <c r="K20" s="63"/>
      <c r="L20" s="63"/>
      <c r="M20" s="63"/>
      <c r="N20" s="63"/>
      <c r="O20" s="63"/>
      <c r="P20" s="63"/>
      <c r="Q20" s="63"/>
    </row>
    <row r="21" spans="1:17" ht="51" x14ac:dyDescent="0.2">
      <c r="A21" s="68" t="s">
        <v>1705</v>
      </c>
      <c r="B21" s="98" t="s">
        <v>1213</v>
      </c>
      <c r="C21" s="255" t="s">
        <v>1214</v>
      </c>
      <c r="D21" s="66" t="s">
        <v>2109</v>
      </c>
      <c r="E21" s="63"/>
      <c r="F21" s="63"/>
      <c r="G21" s="63"/>
      <c r="H21" s="68" t="s">
        <v>2072</v>
      </c>
      <c r="I21" s="66" t="s">
        <v>2110</v>
      </c>
      <c r="J21" s="63"/>
      <c r="K21" s="63"/>
      <c r="L21" s="63"/>
      <c r="M21" s="63"/>
      <c r="N21" s="63"/>
      <c r="O21" s="63"/>
      <c r="P21" s="63"/>
      <c r="Q21" s="63"/>
    </row>
    <row r="22" spans="1:17" ht="25.5" x14ac:dyDescent="0.2">
      <c r="A22" s="68" t="s">
        <v>1705</v>
      </c>
      <c r="B22" s="98" t="s">
        <v>1215</v>
      </c>
      <c r="C22" s="255" t="s">
        <v>1214</v>
      </c>
      <c r="D22" s="63" t="s">
        <v>2325</v>
      </c>
      <c r="E22" s="63"/>
      <c r="F22" s="63"/>
      <c r="G22" s="63"/>
      <c r="H22" s="68" t="s">
        <v>2072</v>
      </c>
      <c r="I22" s="63"/>
      <c r="J22" s="63"/>
      <c r="K22" s="63"/>
      <c r="L22" s="63"/>
      <c r="M22" s="63"/>
      <c r="N22" s="63"/>
      <c r="O22" s="63"/>
      <c r="P22" s="63"/>
      <c r="Q22" s="63"/>
    </row>
    <row r="23" spans="1:17" ht="38.25" x14ac:dyDescent="0.2">
      <c r="A23" s="68" t="s">
        <v>1705</v>
      </c>
      <c r="B23" s="98" t="s">
        <v>1216</v>
      </c>
      <c r="C23" s="255" t="s">
        <v>1214</v>
      </c>
      <c r="D23" s="63" t="s">
        <v>1638</v>
      </c>
      <c r="E23" s="63"/>
      <c r="F23" s="66" t="s">
        <v>2327</v>
      </c>
      <c r="G23" s="63"/>
      <c r="H23" s="68" t="s">
        <v>2072</v>
      </c>
      <c r="I23" s="66" t="s">
        <v>2110</v>
      </c>
      <c r="J23" s="63"/>
      <c r="K23" s="63"/>
      <c r="L23" s="63"/>
      <c r="M23" s="63"/>
      <c r="N23" s="63"/>
      <c r="O23" s="63"/>
      <c r="P23" s="63"/>
      <c r="Q23" s="63"/>
    </row>
    <row r="24" spans="1:17" ht="395.25" x14ac:dyDescent="0.2">
      <c r="A24" s="68" t="s">
        <v>1705</v>
      </c>
      <c r="B24" s="98" t="s">
        <v>1217</v>
      </c>
      <c r="C24" s="255" t="s">
        <v>1218</v>
      </c>
      <c r="D24" s="66" t="s">
        <v>2111</v>
      </c>
      <c r="E24" s="63" t="s">
        <v>2081</v>
      </c>
      <c r="F24" s="66" t="s">
        <v>2112</v>
      </c>
      <c r="G24" s="63"/>
      <c r="H24" s="68" t="s">
        <v>2072</v>
      </c>
      <c r="I24" s="66" t="s">
        <v>2113</v>
      </c>
      <c r="J24" s="63"/>
      <c r="K24" s="63"/>
      <c r="L24" s="63"/>
      <c r="M24" s="63"/>
      <c r="N24" s="63"/>
      <c r="O24" s="63"/>
      <c r="P24" s="63"/>
      <c r="Q24" s="63"/>
    </row>
    <row r="25" spans="1:17" ht="25.5" x14ac:dyDescent="0.2">
      <c r="A25" s="68" t="s">
        <v>1705</v>
      </c>
      <c r="B25" s="98" t="s">
        <v>1219</v>
      </c>
      <c r="C25" s="255" t="s">
        <v>1218</v>
      </c>
      <c r="D25" s="63" t="s">
        <v>2325</v>
      </c>
      <c r="E25" s="63"/>
      <c r="F25" s="63" t="s">
        <v>2081</v>
      </c>
      <c r="G25" s="63"/>
      <c r="H25" s="68" t="s">
        <v>2072</v>
      </c>
      <c r="I25" s="63" t="s">
        <v>2081</v>
      </c>
      <c r="J25" s="63"/>
      <c r="K25" s="63"/>
      <c r="L25" s="63"/>
      <c r="M25" s="63"/>
      <c r="N25" s="63"/>
      <c r="O25" s="63"/>
      <c r="P25" s="63"/>
      <c r="Q25" s="63"/>
    </row>
    <row r="26" spans="1:17" x14ac:dyDescent="0.2">
      <c r="A26" s="68" t="s">
        <v>1705</v>
      </c>
      <c r="B26" s="98" t="s">
        <v>1220</v>
      </c>
      <c r="C26" s="255" t="s">
        <v>1218</v>
      </c>
      <c r="D26" s="63" t="s">
        <v>2114</v>
      </c>
      <c r="E26" s="63"/>
      <c r="F26" s="63"/>
      <c r="G26" s="63"/>
      <c r="H26" s="68" t="s">
        <v>2072</v>
      </c>
      <c r="I26" s="63" t="s">
        <v>2115</v>
      </c>
      <c r="J26" s="63"/>
      <c r="K26" s="63"/>
      <c r="L26" s="63"/>
      <c r="M26" s="63"/>
      <c r="N26" s="63"/>
      <c r="O26" s="63"/>
      <c r="P26" s="63"/>
      <c r="Q26" s="63"/>
    </row>
    <row r="27" spans="1:17" ht="114.75" x14ac:dyDescent="0.2">
      <c r="A27" s="68" t="s">
        <v>1705</v>
      </c>
      <c r="B27" s="98" t="s">
        <v>1221</v>
      </c>
      <c r="C27" s="255" t="s">
        <v>1222</v>
      </c>
      <c r="D27" s="66" t="s">
        <v>2116</v>
      </c>
      <c r="E27" s="63"/>
      <c r="F27" s="63" t="s">
        <v>2117</v>
      </c>
      <c r="G27" s="63"/>
      <c r="H27" s="68" t="s">
        <v>2072</v>
      </c>
      <c r="I27" s="66" t="s">
        <v>2118</v>
      </c>
      <c r="J27" s="63"/>
      <c r="K27" s="63"/>
      <c r="L27" s="63"/>
      <c r="M27" s="63"/>
      <c r="N27" s="63"/>
      <c r="O27" s="63"/>
      <c r="P27" s="63"/>
      <c r="Q27" s="63"/>
    </row>
    <row r="28" spans="1:17" ht="25.5" x14ac:dyDescent="0.2">
      <c r="A28" s="68" t="s">
        <v>1705</v>
      </c>
      <c r="B28" s="98" t="s">
        <v>1223</v>
      </c>
      <c r="C28" s="255" t="s">
        <v>1222</v>
      </c>
      <c r="D28" s="63" t="s">
        <v>2119</v>
      </c>
      <c r="E28" s="63"/>
      <c r="F28" s="63" t="s">
        <v>2117</v>
      </c>
      <c r="G28" s="63"/>
      <c r="H28" s="68" t="s">
        <v>2072</v>
      </c>
      <c r="I28" s="66" t="s">
        <v>2120</v>
      </c>
      <c r="J28" s="63"/>
      <c r="K28" s="63"/>
      <c r="L28" s="63"/>
      <c r="M28" s="63"/>
      <c r="N28" s="63"/>
      <c r="O28" s="63"/>
      <c r="P28" s="63"/>
      <c r="Q28" s="63"/>
    </row>
    <row r="29" spans="1:17" ht="25.5" x14ac:dyDescent="0.2">
      <c r="A29" s="68" t="s">
        <v>1705</v>
      </c>
      <c r="B29" s="98" t="s">
        <v>1224</v>
      </c>
      <c r="C29" s="255" t="s">
        <v>1222</v>
      </c>
      <c r="D29" s="63" t="s">
        <v>2121</v>
      </c>
      <c r="E29" s="63"/>
      <c r="F29" s="63" t="s">
        <v>2117</v>
      </c>
      <c r="G29" s="63"/>
      <c r="H29" s="68" t="s">
        <v>2072</v>
      </c>
      <c r="I29" s="66" t="s">
        <v>2120</v>
      </c>
      <c r="J29" s="63"/>
      <c r="K29" s="63"/>
      <c r="L29" s="63"/>
      <c r="M29" s="63"/>
      <c r="N29" s="63"/>
      <c r="O29" s="63"/>
      <c r="P29" s="63"/>
      <c r="Q29" s="63"/>
    </row>
    <row r="30" spans="1:17" ht="25.5" x14ac:dyDescent="0.2">
      <c r="A30" s="68" t="s">
        <v>1705</v>
      </c>
      <c r="B30" s="98" t="s">
        <v>1225</v>
      </c>
      <c r="C30" s="255" t="s">
        <v>1222</v>
      </c>
      <c r="D30" s="66" t="s">
        <v>2122</v>
      </c>
      <c r="E30" s="63"/>
      <c r="F30" s="63" t="s">
        <v>2117</v>
      </c>
      <c r="G30" s="63"/>
      <c r="H30" s="68" t="s">
        <v>2072</v>
      </c>
      <c r="I30" s="66" t="s">
        <v>2120</v>
      </c>
      <c r="J30" s="63"/>
      <c r="K30" s="63"/>
      <c r="L30" s="63"/>
      <c r="M30" s="63"/>
      <c r="N30" s="63"/>
      <c r="O30" s="63"/>
      <c r="P30" s="63"/>
      <c r="Q30" s="63"/>
    </row>
    <row r="31" spans="1:17" ht="38.25" x14ac:dyDescent="0.2">
      <c r="A31" s="68" t="s">
        <v>1705</v>
      </c>
      <c r="B31" s="98" t="s">
        <v>1226</v>
      </c>
      <c r="C31" s="255" t="s">
        <v>1222</v>
      </c>
      <c r="D31" s="66" t="s">
        <v>2123</v>
      </c>
      <c r="E31" s="63"/>
      <c r="F31" s="63" t="s">
        <v>2117</v>
      </c>
      <c r="G31" s="63"/>
      <c r="H31" s="68" t="s">
        <v>2072</v>
      </c>
      <c r="I31" s="66" t="s">
        <v>2124</v>
      </c>
      <c r="J31" s="63"/>
      <c r="K31" s="63"/>
      <c r="L31" s="63"/>
      <c r="M31" s="63"/>
      <c r="N31" s="63"/>
      <c r="O31" s="63"/>
      <c r="P31" s="63"/>
      <c r="Q31" s="63"/>
    </row>
    <row r="32" spans="1:17" ht="51" x14ac:dyDescent="0.2">
      <c r="A32" s="68" t="s">
        <v>1705</v>
      </c>
      <c r="B32" s="97" t="s">
        <v>1227</v>
      </c>
      <c r="C32" s="255" t="s">
        <v>1228</v>
      </c>
      <c r="D32" s="63"/>
      <c r="E32" s="63"/>
      <c r="F32" s="63"/>
      <c r="G32" s="63"/>
      <c r="H32" s="68" t="s">
        <v>2072</v>
      </c>
      <c r="I32" s="63"/>
      <c r="J32" s="63"/>
      <c r="K32" s="63"/>
      <c r="L32" s="63"/>
      <c r="M32" s="63"/>
      <c r="N32" s="63"/>
      <c r="O32" s="63"/>
      <c r="P32" s="63"/>
      <c r="Q32" s="63"/>
    </row>
    <row r="33" spans="1:17" ht="38.25" x14ac:dyDescent="0.2">
      <c r="A33" s="68" t="s">
        <v>1705</v>
      </c>
      <c r="B33" s="97" t="s">
        <v>1229</v>
      </c>
      <c r="C33" s="255" t="s">
        <v>1222</v>
      </c>
      <c r="D33" s="63" t="s">
        <v>2125</v>
      </c>
      <c r="E33" s="63"/>
      <c r="F33" s="63" t="s">
        <v>2117</v>
      </c>
      <c r="G33" s="63"/>
      <c r="H33" s="63"/>
      <c r="I33" s="63"/>
      <c r="J33" s="63"/>
      <c r="K33" s="63"/>
      <c r="L33" s="63"/>
      <c r="M33" s="63"/>
      <c r="N33" s="63"/>
      <c r="O33" s="63"/>
      <c r="P33" s="63"/>
      <c r="Q33" s="63"/>
    </row>
    <row r="34" spans="1:17" ht="25.5" x14ac:dyDescent="0.2">
      <c r="A34" s="68" t="s">
        <v>1705</v>
      </c>
      <c r="B34" s="97" t="s">
        <v>1230</v>
      </c>
      <c r="C34" s="255" t="s">
        <v>1222</v>
      </c>
      <c r="D34" s="63"/>
      <c r="E34" s="63"/>
      <c r="F34" s="63"/>
      <c r="G34" s="63"/>
      <c r="H34" s="63"/>
      <c r="I34" s="63"/>
      <c r="J34" s="63"/>
      <c r="K34" s="63"/>
      <c r="L34" s="63"/>
      <c r="M34" s="63"/>
      <c r="N34" s="63"/>
      <c r="O34" s="63"/>
      <c r="P34" s="63"/>
      <c r="Q34" s="63"/>
    </row>
    <row r="35" spans="1:17" x14ac:dyDescent="0.2">
      <c r="A35" s="68" t="s">
        <v>1705</v>
      </c>
      <c r="B35" s="98" t="s">
        <v>1231</v>
      </c>
      <c r="C35" s="255" t="s">
        <v>1222</v>
      </c>
      <c r="D35" s="63" t="s">
        <v>1638</v>
      </c>
      <c r="E35" s="63"/>
      <c r="F35" s="63"/>
      <c r="G35" s="63"/>
      <c r="H35" s="63"/>
      <c r="I35" s="63"/>
      <c r="J35" s="63"/>
      <c r="K35" s="63"/>
      <c r="L35" s="63"/>
      <c r="M35" s="63"/>
      <c r="N35" s="63"/>
      <c r="O35" s="63"/>
      <c r="P35" s="63"/>
      <c r="Q35" s="63"/>
    </row>
    <row r="36" spans="1:17" x14ac:dyDescent="0.2">
      <c r="A36" s="68" t="s">
        <v>1705</v>
      </c>
      <c r="B36" s="98" t="s">
        <v>1232</v>
      </c>
      <c r="C36" s="255" t="s">
        <v>1196</v>
      </c>
      <c r="D36" s="63" t="s">
        <v>1638</v>
      </c>
      <c r="E36" s="63"/>
      <c r="F36" s="63"/>
      <c r="G36" s="63"/>
      <c r="H36" s="63"/>
      <c r="I36" s="63"/>
      <c r="J36" s="63"/>
      <c r="K36" s="63"/>
      <c r="L36" s="63"/>
      <c r="M36" s="63"/>
      <c r="N36" s="63"/>
      <c r="O36" s="63"/>
      <c r="P36" s="63"/>
      <c r="Q36" s="63"/>
    </row>
    <row r="37" spans="1:17" x14ac:dyDescent="0.2">
      <c r="A37" s="68" t="s">
        <v>1705</v>
      </c>
      <c r="B37" s="98" t="s">
        <v>1233</v>
      </c>
      <c r="C37" s="255" t="s">
        <v>1214</v>
      </c>
      <c r="D37" s="63" t="s">
        <v>1638</v>
      </c>
      <c r="E37" s="63"/>
      <c r="F37" s="63"/>
      <c r="G37" s="63"/>
      <c r="H37" s="63"/>
      <c r="I37" s="63"/>
      <c r="J37" s="63"/>
      <c r="K37" s="63"/>
      <c r="L37" s="63"/>
      <c r="M37" s="63"/>
      <c r="N37" s="63"/>
      <c r="O37" s="63"/>
      <c r="P37" s="63"/>
      <c r="Q37" s="63"/>
    </row>
    <row r="38" spans="1:17" x14ac:dyDescent="0.2">
      <c r="A38" s="68" t="s">
        <v>1705</v>
      </c>
      <c r="B38" s="98" t="s">
        <v>1234</v>
      </c>
      <c r="C38" s="255" t="s">
        <v>1218</v>
      </c>
      <c r="D38" s="63" t="s">
        <v>1638</v>
      </c>
      <c r="E38" s="63"/>
      <c r="F38" s="63"/>
      <c r="G38" s="63"/>
      <c r="H38" s="63"/>
      <c r="I38" s="63"/>
      <c r="J38" s="63"/>
      <c r="K38" s="63"/>
      <c r="L38" s="63"/>
      <c r="M38" s="63"/>
      <c r="N38" s="63"/>
      <c r="O38" s="63"/>
      <c r="P38" s="63"/>
      <c r="Q38" s="63"/>
    </row>
    <row r="39" spans="1:17" x14ac:dyDescent="0.2">
      <c r="A39" s="68" t="s">
        <v>1705</v>
      </c>
      <c r="B39" s="98" t="s">
        <v>1235</v>
      </c>
      <c r="C39" s="255" t="s">
        <v>1222</v>
      </c>
      <c r="D39" s="63" t="s">
        <v>1638</v>
      </c>
      <c r="E39" s="63"/>
      <c r="F39" s="63"/>
      <c r="G39" s="63"/>
      <c r="H39" s="63"/>
      <c r="I39" s="63"/>
      <c r="J39" s="63"/>
      <c r="K39" s="63"/>
      <c r="L39" s="63"/>
      <c r="M39" s="63"/>
      <c r="N39" s="63"/>
      <c r="O39" s="63"/>
      <c r="P39" s="63"/>
      <c r="Q39" s="63"/>
    </row>
    <row r="40" spans="1:17" x14ac:dyDescent="0.2">
      <c r="B40" s="48"/>
    </row>
  </sheetData>
  <mergeCells count="3">
    <mergeCell ref="A2:A3"/>
    <mergeCell ref="B2:G2"/>
    <mergeCell ref="H2:Q2"/>
  </mergeCells>
  <pageMargins left="0.7" right="0.7" top="0.75" bottom="0.75" header="0.3" footer="0.3"/>
  <pageSetup orientation="portrait" horizontalDpi="1200" verticalDpi="1200" r:id="rId1"/>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sheetPr>
  <dimension ref="A1:B7"/>
  <sheetViews>
    <sheetView zoomScale="85" zoomScaleNormal="85" workbookViewId="0">
      <selection activeCell="B36" sqref="B36"/>
    </sheetView>
  </sheetViews>
  <sheetFormatPr defaultRowHeight="15" x14ac:dyDescent="0.25"/>
  <cols>
    <col min="1" max="1" width="20.5703125" customWidth="1"/>
    <col min="2" max="2" width="217.5703125" customWidth="1"/>
  </cols>
  <sheetData>
    <row r="1" spans="1:2" ht="15.75" customHeight="1" thickBot="1" x14ac:dyDescent="0.3">
      <c r="A1" s="2" t="s">
        <v>1236</v>
      </c>
    </row>
    <row r="2" spans="1:2" s="293" customFormat="1" ht="72" customHeight="1" thickBot="1" x14ac:dyDescent="0.3">
      <c r="A2" s="306" t="s">
        <v>18</v>
      </c>
      <c r="B2" s="307" t="s">
        <v>1237</v>
      </c>
    </row>
    <row r="3" spans="1:2" x14ac:dyDescent="0.25">
      <c r="A3" s="68" t="s">
        <v>1705</v>
      </c>
      <c r="B3" s="258" t="s">
        <v>2126</v>
      </c>
    </row>
    <row r="4" spans="1:2" x14ac:dyDescent="0.25">
      <c r="A4" s="95"/>
      <c r="B4" s="110"/>
    </row>
    <row r="5" spans="1:2" x14ac:dyDescent="0.25">
      <c r="A5" s="95"/>
      <c r="B5" s="110"/>
    </row>
    <row r="6" spans="1:2" x14ac:dyDescent="0.25">
      <c r="A6" s="95"/>
      <c r="B6" s="110"/>
    </row>
    <row r="7" spans="1:2" x14ac:dyDescent="0.25">
      <c r="A7" s="95"/>
      <c r="B7" s="110"/>
    </row>
  </sheetData>
  <pageMargins left="0.7" right="0.7" top="0.75" bottom="0.75" header="0.3" footer="0.3"/>
  <pageSetup orientation="portrait" horizontalDpi="1200" verticalDpi="1200" r:id="rId1"/>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C7"/>
  <sheetViews>
    <sheetView zoomScale="85" zoomScaleNormal="85" workbookViewId="0">
      <selection activeCell="C34" sqref="C34"/>
    </sheetView>
  </sheetViews>
  <sheetFormatPr defaultRowHeight="15" x14ac:dyDescent="0.25"/>
  <cols>
    <col min="1" max="1" width="20.5703125" customWidth="1"/>
    <col min="2" max="2" width="86.5703125" customWidth="1"/>
    <col min="3" max="3" width="106.85546875" customWidth="1"/>
  </cols>
  <sheetData>
    <row r="1" spans="1:3" ht="15.75" customHeight="1" thickBot="1" x14ac:dyDescent="0.3">
      <c r="A1" s="2" t="s">
        <v>1238</v>
      </c>
    </row>
    <row r="2" spans="1:3" s="293" customFormat="1" ht="86.25" customHeight="1" thickBot="1" x14ac:dyDescent="0.3">
      <c r="A2" s="306" t="s">
        <v>18</v>
      </c>
      <c r="B2" s="308" t="s">
        <v>1239</v>
      </c>
      <c r="C2" s="309" t="s">
        <v>1240</v>
      </c>
    </row>
    <row r="3" spans="1:3" x14ac:dyDescent="0.25">
      <c r="A3" s="96" t="s">
        <v>1705</v>
      </c>
      <c r="B3" s="258" t="s">
        <v>2019</v>
      </c>
      <c r="C3" s="260" t="s">
        <v>2020</v>
      </c>
    </row>
    <row r="4" spans="1:3" x14ac:dyDescent="0.25">
      <c r="A4" s="95"/>
      <c r="B4" s="110"/>
      <c r="C4" s="110"/>
    </row>
    <row r="5" spans="1:3" x14ac:dyDescent="0.25">
      <c r="A5" s="95"/>
      <c r="B5" s="110"/>
      <c r="C5" s="110"/>
    </row>
    <row r="6" spans="1:3" x14ac:dyDescent="0.25">
      <c r="A6" s="95"/>
      <c r="B6" s="110"/>
      <c r="C6" s="110"/>
    </row>
    <row r="7" spans="1:3" x14ac:dyDescent="0.25">
      <c r="A7" s="95"/>
      <c r="B7" s="110"/>
      <c r="C7" s="110"/>
    </row>
  </sheetData>
  <pageMargins left="0.7" right="0.7" top="0.75" bottom="0.75" header="0.3" footer="0.3"/>
  <pageSetup orientation="portrait" horizontalDpi="1200" verticalDpi="1200" r:id="rId1"/>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F8"/>
  <sheetViews>
    <sheetView zoomScale="85" zoomScaleNormal="85" workbookViewId="0">
      <selection activeCell="H21" sqref="H21"/>
    </sheetView>
  </sheetViews>
  <sheetFormatPr defaultRowHeight="15" x14ac:dyDescent="0.25"/>
  <cols>
    <col min="1" max="1" width="20.5703125" customWidth="1"/>
    <col min="2" max="2" width="26.5703125" customWidth="1"/>
    <col min="3" max="3" width="23.5703125" customWidth="1"/>
    <col min="4" max="4" width="35.140625" customWidth="1"/>
    <col min="5" max="5" width="23.5703125" customWidth="1"/>
    <col min="6" max="6" width="24.85546875" customWidth="1"/>
  </cols>
  <sheetData>
    <row r="1" spans="1:6" ht="15.75" customHeight="1" thickBot="1" x14ac:dyDescent="0.3">
      <c r="A1" s="2" t="s">
        <v>1241</v>
      </c>
    </row>
    <row r="2" spans="1:6" s="293" customFormat="1" ht="33" customHeight="1" x14ac:dyDescent="0.25">
      <c r="A2" s="500" t="s">
        <v>18</v>
      </c>
      <c r="B2" s="448" t="s">
        <v>1242</v>
      </c>
      <c r="C2" s="448"/>
      <c r="D2" s="448"/>
      <c r="E2" s="448"/>
      <c r="F2" s="462"/>
    </row>
    <row r="3" spans="1:6" s="293" customFormat="1" ht="72" customHeight="1" thickBot="1" x14ac:dyDescent="0.3">
      <c r="A3" s="501"/>
      <c r="B3" s="311" t="s">
        <v>1243</v>
      </c>
      <c r="C3" s="312" t="s">
        <v>1244</v>
      </c>
      <c r="D3" s="312" t="s">
        <v>1245</v>
      </c>
      <c r="E3" s="312" t="s">
        <v>1246</v>
      </c>
      <c r="F3" s="29" t="s">
        <v>1247</v>
      </c>
    </row>
    <row r="4" spans="1:6" ht="105" x14ac:dyDescent="0.25">
      <c r="A4" s="96" t="s">
        <v>1705</v>
      </c>
      <c r="B4" s="259" t="s">
        <v>2021</v>
      </c>
      <c r="C4" s="299" t="s">
        <v>2024</v>
      </c>
      <c r="D4" s="96" t="s">
        <v>2025</v>
      </c>
      <c r="E4" s="299" t="s">
        <v>2027</v>
      </c>
      <c r="F4" s="388" t="s">
        <v>2026</v>
      </c>
    </row>
    <row r="5" spans="1:6" ht="180" x14ac:dyDescent="0.25">
      <c r="A5" s="95"/>
      <c r="B5" s="95" t="s">
        <v>2022</v>
      </c>
      <c r="C5" s="252" t="s">
        <v>2283</v>
      </c>
      <c r="D5" s="96" t="s">
        <v>2025</v>
      </c>
      <c r="E5" s="95"/>
      <c r="F5" s="110"/>
    </row>
    <row r="6" spans="1:6" x14ac:dyDescent="0.25">
      <c r="A6" s="95"/>
      <c r="B6" s="408" t="s">
        <v>2023</v>
      </c>
      <c r="C6" s="95"/>
      <c r="D6" s="95"/>
      <c r="E6" s="95"/>
      <c r="F6" s="110"/>
    </row>
    <row r="7" spans="1:6" x14ac:dyDescent="0.25">
      <c r="A7" s="95"/>
      <c r="B7" s="95"/>
      <c r="C7" s="95"/>
      <c r="D7" s="95"/>
      <c r="E7" s="95"/>
      <c r="F7" s="110"/>
    </row>
    <row r="8" spans="1:6" x14ac:dyDescent="0.25">
      <c r="A8" s="95"/>
      <c r="B8" s="95"/>
      <c r="C8" s="95"/>
      <c r="D8" s="95"/>
      <c r="E8" s="95"/>
      <c r="F8" s="110"/>
    </row>
  </sheetData>
  <mergeCells count="2">
    <mergeCell ref="A2:A3"/>
    <mergeCell ref="B2:F2"/>
  </mergeCells>
  <pageMargins left="0.7" right="0.7" top="0.75" bottom="0.75" header="0.3" footer="0.3"/>
  <pageSetup orientation="portrait" horizontalDpi="1200" verticalDpi="1200" r:id="rId1"/>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G8"/>
  <sheetViews>
    <sheetView zoomScale="85" zoomScaleNormal="85" workbookViewId="0">
      <selection activeCell="F25" sqref="F25"/>
    </sheetView>
  </sheetViews>
  <sheetFormatPr defaultRowHeight="15" x14ac:dyDescent="0.25"/>
  <cols>
    <col min="1" max="1" width="20.5703125" customWidth="1"/>
    <col min="2" max="2" width="38.5703125" customWidth="1"/>
    <col min="3" max="3" width="23.5703125" customWidth="1"/>
    <col min="4" max="4" width="27" customWidth="1"/>
    <col min="5" max="5" width="23.5703125" customWidth="1"/>
    <col min="6" max="6" width="24.85546875" customWidth="1"/>
    <col min="7" max="7" width="33.85546875" customWidth="1"/>
  </cols>
  <sheetData>
    <row r="1" spans="1:7" ht="15.75" customHeight="1" thickBot="1" x14ac:dyDescent="0.3">
      <c r="A1" s="2" t="s">
        <v>1248</v>
      </c>
    </row>
    <row r="2" spans="1:7" s="293" customFormat="1" ht="42.75" customHeight="1" x14ac:dyDescent="0.25">
      <c r="A2" s="500" t="s">
        <v>18</v>
      </c>
      <c r="B2" s="448" t="s">
        <v>1249</v>
      </c>
      <c r="C2" s="448"/>
      <c r="D2" s="448"/>
      <c r="E2" s="448"/>
      <c r="F2" s="448"/>
      <c r="G2" s="462"/>
    </row>
    <row r="3" spans="1:7" s="293" customFormat="1" ht="72" customHeight="1" thickBot="1" x14ac:dyDescent="0.3">
      <c r="A3" s="501"/>
      <c r="B3" s="311" t="s">
        <v>1250</v>
      </c>
      <c r="C3" s="312" t="s">
        <v>1251</v>
      </c>
      <c r="D3" s="312" t="s">
        <v>1252</v>
      </c>
      <c r="E3" s="312" t="s">
        <v>1253</v>
      </c>
      <c r="F3" s="312" t="s">
        <v>1254</v>
      </c>
      <c r="G3" s="29" t="s">
        <v>1255</v>
      </c>
    </row>
    <row r="4" spans="1:7" ht="86.25" x14ac:dyDescent="0.25">
      <c r="A4" s="96" t="s">
        <v>1705</v>
      </c>
      <c r="B4" s="422" t="s">
        <v>2220</v>
      </c>
      <c r="C4" s="299" t="s">
        <v>2222</v>
      </c>
      <c r="D4" s="388" t="s">
        <v>2221</v>
      </c>
      <c r="E4" s="368">
        <v>0.2</v>
      </c>
      <c r="F4" s="299" t="s">
        <v>2223</v>
      </c>
      <c r="G4" s="96" t="s">
        <v>2295</v>
      </c>
    </row>
    <row r="5" spans="1:7" x14ac:dyDescent="0.25">
      <c r="A5" s="95"/>
      <c r="B5" s="95"/>
      <c r="C5" s="95"/>
      <c r="D5" s="110"/>
      <c r="E5" s="95"/>
      <c r="F5" s="95"/>
      <c r="G5" s="95"/>
    </row>
    <row r="6" spans="1:7" x14ac:dyDescent="0.25">
      <c r="A6" s="95"/>
      <c r="B6" s="95"/>
      <c r="C6" s="95"/>
      <c r="D6" s="110"/>
      <c r="E6" s="95"/>
      <c r="F6" s="95"/>
      <c r="G6" s="95"/>
    </row>
    <row r="7" spans="1:7" x14ac:dyDescent="0.25">
      <c r="A7" s="95"/>
      <c r="B7" s="95"/>
      <c r="C7" s="95"/>
      <c r="D7" s="110"/>
      <c r="E7" s="95"/>
      <c r="F7" s="95"/>
      <c r="G7" s="95"/>
    </row>
    <row r="8" spans="1:7" x14ac:dyDescent="0.25">
      <c r="A8" s="95"/>
      <c r="B8" s="95"/>
      <c r="C8" s="95"/>
      <c r="D8" s="110"/>
      <c r="E8" s="95"/>
      <c r="F8" s="95"/>
      <c r="G8" s="95"/>
    </row>
  </sheetData>
  <mergeCells count="2">
    <mergeCell ref="A2:A3"/>
    <mergeCell ref="B2:G2"/>
  </mergeCells>
  <pageMargins left="0.7" right="0.7" top="0.75" bottom="0.75" header="0.3" footer="0.3"/>
  <pageSetup orientation="portrait" horizontalDpi="1200" verticalDpi="1200" r:id="rId1"/>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G8"/>
  <sheetViews>
    <sheetView zoomScale="90" zoomScaleNormal="90" workbookViewId="0">
      <selection activeCell="H6" sqref="H6"/>
    </sheetView>
  </sheetViews>
  <sheetFormatPr defaultRowHeight="15" x14ac:dyDescent="0.25"/>
  <cols>
    <col min="1" max="1" width="20.5703125" customWidth="1"/>
    <col min="2" max="2" width="33.85546875" customWidth="1"/>
    <col min="3" max="3" width="35.140625" customWidth="1"/>
    <col min="4" max="4" width="27" customWidth="1"/>
    <col min="5" max="5" width="23.5703125" customWidth="1"/>
    <col min="6" max="6" width="24.85546875" customWidth="1"/>
    <col min="7" max="7" width="27.140625" customWidth="1"/>
  </cols>
  <sheetData>
    <row r="1" spans="1:7" ht="15.75" customHeight="1" thickBot="1" x14ac:dyDescent="0.3">
      <c r="A1" s="2" t="s">
        <v>1256</v>
      </c>
    </row>
    <row r="2" spans="1:7" s="293" customFormat="1" ht="38.25" customHeight="1" x14ac:dyDescent="0.25">
      <c r="A2" s="500" t="s">
        <v>18</v>
      </c>
      <c r="B2" s="448" t="s">
        <v>1257</v>
      </c>
      <c r="C2" s="448"/>
      <c r="D2" s="448"/>
      <c r="E2" s="448"/>
      <c r="F2" s="448"/>
      <c r="G2" s="462"/>
    </row>
    <row r="3" spans="1:7" s="293" customFormat="1" ht="72" customHeight="1" thickBot="1" x14ac:dyDescent="0.3">
      <c r="A3" s="501"/>
      <c r="B3" s="311" t="s">
        <v>1258</v>
      </c>
      <c r="C3" s="312" t="s">
        <v>1259</v>
      </c>
      <c r="D3" s="312" t="s">
        <v>1260</v>
      </c>
      <c r="E3" s="312" t="s">
        <v>1254</v>
      </c>
      <c r="F3" s="312" t="s">
        <v>1261</v>
      </c>
      <c r="G3" s="29" t="s">
        <v>1262</v>
      </c>
    </row>
    <row r="4" spans="1:7" ht="45" x14ac:dyDescent="0.25">
      <c r="A4" s="96" t="s">
        <v>1705</v>
      </c>
      <c r="B4" s="405">
        <v>44101</v>
      </c>
      <c r="C4" s="260" t="s">
        <v>2284</v>
      </c>
      <c r="D4" s="96">
        <v>20</v>
      </c>
      <c r="E4" s="96" t="s">
        <v>2218</v>
      </c>
      <c r="F4" s="299" t="s">
        <v>2288</v>
      </c>
      <c r="G4" s="409">
        <v>44102</v>
      </c>
    </row>
    <row r="5" spans="1:7" ht="270" x14ac:dyDescent="0.25">
      <c r="A5" s="96" t="s">
        <v>1705</v>
      </c>
      <c r="B5" s="406">
        <v>43631</v>
      </c>
      <c r="C5" s="110" t="s">
        <v>2284</v>
      </c>
      <c r="D5" s="95">
        <v>20</v>
      </c>
      <c r="E5" s="96" t="s">
        <v>2218</v>
      </c>
      <c r="F5" s="17" t="s">
        <v>2286</v>
      </c>
      <c r="G5" s="404">
        <v>43632</v>
      </c>
    </row>
    <row r="6" spans="1:7" ht="210" x14ac:dyDescent="0.25">
      <c r="A6" s="96" t="s">
        <v>1705</v>
      </c>
      <c r="B6" s="406">
        <v>43589</v>
      </c>
      <c r="C6" s="110" t="s">
        <v>2284</v>
      </c>
      <c r="D6" s="95">
        <v>20</v>
      </c>
      <c r="E6" s="96" t="s">
        <v>2218</v>
      </c>
      <c r="F6" s="423" t="s">
        <v>2287</v>
      </c>
      <c r="G6" s="404">
        <v>43590</v>
      </c>
    </row>
    <row r="7" spans="1:7" ht="150" x14ac:dyDescent="0.25">
      <c r="A7" s="96" t="s">
        <v>1705</v>
      </c>
      <c r="B7" s="406">
        <v>43749</v>
      </c>
      <c r="C7" s="110" t="s">
        <v>2284</v>
      </c>
      <c r="D7" s="95">
        <v>20</v>
      </c>
      <c r="E7" s="96" t="s">
        <v>2218</v>
      </c>
      <c r="F7" s="424" t="s">
        <v>2285</v>
      </c>
      <c r="G7" s="404">
        <v>43750</v>
      </c>
    </row>
    <row r="8" spans="1:7" x14ac:dyDescent="0.25">
      <c r="A8" s="96"/>
      <c r="B8" s="95"/>
      <c r="C8" s="110"/>
      <c r="D8" s="95"/>
      <c r="E8" s="95"/>
      <c r="F8" s="252"/>
      <c r="G8" s="95"/>
    </row>
  </sheetData>
  <mergeCells count="2">
    <mergeCell ref="A2:A3"/>
    <mergeCell ref="B2:G2"/>
  </mergeCells>
  <pageMargins left="0.7" right="0.7" top="0.75" bottom="0.75" header="0.3" footer="0.3"/>
  <pageSetup orientation="portrait" horizontalDpi="1200" verticalDpi="1200" r:id="rId1"/>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L8"/>
  <sheetViews>
    <sheetView topLeftCell="E1" zoomScale="85" zoomScaleNormal="85" workbookViewId="0">
      <selection activeCell="I15" sqref="I15"/>
    </sheetView>
  </sheetViews>
  <sheetFormatPr defaultRowHeight="15" x14ac:dyDescent="0.25"/>
  <cols>
    <col min="1" max="1" width="14.5703125" customWidth="1"/>
    <col min="2" max="9" width="30.5703125" customWidth="1"/>
    <col min="10" max="10" width="64.42578125" customWidth="1"/>
    <col min="11" max="11" width="40.140625" customWidth="1"/>
    <col min="12" max="12" width="30.5703125" customWidth="1"/>
  </cols>
  <sheetData>
    <row r="1" spans="1:12" ht="15.75" customHeight="1" thickBot="1" x14ac:dyDescent="0.3">
      <c r="A1" s="2" t="s">
        <v>1263</v>
      </c>
      <c r="B1" s="2"/>
      <c r="C1" s="2"/>
      <c r="D1" s="2"/>
      <c r="E1" s="2"/>
      <c r="F1" s="2"/>
      <c r="G1" s="18"/>
      <c r="H1" s="18"/>
    </row>
    <row r="2" spans="1:12" s="293" customFormat="1" ht="23.25" customHeight="1" x14ac:dyDescent="0.25">
      <c r="A2" s="500" t="s">
        <v>18</v>
      </c>
      <c r="B2" s="448" t="s">
        <v>1264</v>
      </c>
      <c r="C2" s="448"/>
      <c r="D2" s="448"/>
      <c r="E2" s="448"/>
      <c r="F2" s="448"/>
      <c r="G2" s="448"/>
      <c r="H2" s="448"/>
      <c r="I2" s="448"/>
      <c r="J2" s="448"/>
      <c r="K2" s="448"/>
      <c r="L2" s="462"/>
    </row>
    <row r="3" spans="1:12" s="293" customFormat="1" ht="72.75" customHeight="1" thickBot="1" x14ac:dyDescent="0.3">
      <c r="A3" s="501"/>
      <c r="B3" s="319" t="s">
        <v>1003</v>
      </c>
      <c r="C3" s="319" t="s">
        <v>1265</v>
      </c>
      <c r="D3" s="319" t="s">
        <v>1266</v>
      </c>
      <c r="E3" s="319" t="s">
        <v>1267</v>
      </c>
      <c r="F3" s="319" t="s">
        <v>1268</v>
      </c>
      <c r="G3" s="319" t="s">
        <v>1019</v>
      </c>
      <c r="H3" s="319" t="s">
        <v>1269</v>
      </c>
      <c r="I3" s="319" t="s">
        <v>1016</v>
      </c>
      <c r="J3" s="86" t="s">
        <v>1017</v>
      </c>
      <c r="K3" s="86" t="s">
        <v>1270</v>
      </c>
      <c r="L3" s="87" t="s">
        <v>1271</v>
      </c>
    </row>
    <row r="4" spans="1:12" ht="75" x14ac:dyDescent="0.25">
      <c r="A4" s="96" t="s">
        <v>1705</v>
      </c>
      <c r="B4" s="96">
        <v>25</v>
      </c>
      <c r="C4" s="96">
        <v>2</v>
      </c>
      <c r="D4" s="96">
        <v>4</v>
      </c>
      <c r="E4" s="96" t="s">
        <v>1796</v>
      </c>
      <c r="F4" s="96" t="s">
        <v>1793</v>
      </c>
      <c r="G4" s="96" t="s">
        <v>1793</v>
      </c>
      <c r="H4" s="96" t="s">
        <v>1795</v>
      </c>
      <c r="I4" s="96" t="s">
        <v>2006</v>
      </c>
      <c r="J4" s="96" t="s">
        <v>1794</v>
      </c>
      <c r="K4" s="388" t="s">
        <v>2224</v>
      </c>
      <c r="L4" s="96" t="s">
        <v>1793</v>
      </c>
    </row>
    <row r="5" spans="1:12" x14ac:dyDescent="0.25">
      <c r="A5" s="95"/>
      <c r="B5" s="95"/>
      <c r="C5" s="95"/>
      <c r="D5" s="95"/>
      <c r="E5" s="95"/>
      <c r="F5" s="95"/>
      <c r="G5" s="95"/>
      <c r="H5" s="95"/>
      <c r="I5" s="95"/>
      <c r="J5" s="95"/>
      <c r="K5" s="110"/>
      <c r="L5" s="95"/>
    </row>
    <row r="6" spans="1:12" x14ac:dyDescent="0.25">
      <c r="A6" s="95"/>
      <c r="B6" s="95"/>
      <c r="C6" s="95"/>
      <c r="D6" s="95"/>
      <c r="E6" s="95"/>
      <c r="F6" s="95"/>
      <c r="G6" s="95"/>
      <c r="H6" s="95"/>
      <c r="I6" s="95"/>
      <c r="J6" s="95"/>
      <c r="K6" s="110"/>
      <c r="L6" s="95"/>
    </row>
    <row r="7" spans="1:12" x14ac:dyDescent="0.25">
      <c r="A7" s="95"/>
      <c r="B7" s="95"/>
      <c r="C7" s="95"/>
      <c r="D7" s="95"/>
      <c r="E7" s="95"/>
      <c r="F7" s="95"/>
      <c r="G7" s="95"/>
      <c r="H7" s="95"/>
      <c r="I7" s="95"/>
      <c r="J7" s="95"/>
      <c r="K7" s="110"/>
      <c r="L7" s="95"/>
    </row>
    <row r="8" spans="1:12" x14ac:dyDescent="0.25">
      <c r="A8" s="95"/>
      <c r="B8" s="95"/>
      <c r="C8" s="95"/>
      <c r="D8" s="95"/>
      <c r="E8" s="95"/>
      <c r="F8" s="95"/>
      <c r="G8" s="95"/>
      <c r="H8" s="95"/>
      <c r="I8" s="95"/>
      <c r="J8" s="95"/>
      <c r="K8" s="110"/>
      <c r="L8" s="95"/>
    </row>
  </sheetData>
  <mergeCells count="2">
    <mergeCell ref="A2:A3"/>
    <mergeCell ref="B2:L2"/>
  </mergeCells>
  <pageMargins left="0.7" right="0.7" top="0.75" bottom="0.75" header="0.3" footer="0.3"/>
  <pageSetup orientation="portrait" horizontalDpi="1200" verticalDpi="1200" r:id="rId1"/>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F13"/>
  <sheetViews>
    <sheetView zoomScale="85" zoomScaleNormal="85" workbookViewId="0">
      <selection activeCell="C7" sqref="C7"/>
    </sheetView>
  </sheetViews>
  <sheetFormatPr defaultRowHeight="15" x14ac:dyDescent="0.25"/>
  <cols>
    <col min="1" max="1" width="20.5703125" customWidth="1"/>
    <col min="2" max="2" width="30.85546875" customWidth="1"/>
    <col min="3" max="3" width="51.5703125" customWidth="1"/>
    <col min="4" max="4" width="27" customWidth="1"/>
    <col min="5" max="5" width="44.7109375" customWidth="1"/>
    <col min="6" max="6" width="42.140625" customWidth="1"/>
  </cols>
  <sheetData>
    <row r="1" spans="1:6" ht="15.75" customHeight="1" thickBot="1" x14ac:dyDescent="0.3">
      <c r="A1" s="2" t="s">
        <v>1272</v>
      </c>
      <c r="B1" s="2"/>
    </row>
    <row r="2" spans="1:6" s="293" customFormat="1" ht="24.75" customHeight="1" x14ac:dyDescent="0.25">
      <c r="A2" s="500" t="s">
        <v>18</v>
      </c>
      <c r="B2" s="448" t="s">
        <v>1273</v>
      </c>
      <c r="C2" s="448"/>
      <c r="D2" s="448"/>
      <c r="E2" s="448"/>
      <c r="F2" s="462"/>
    </row>
    <row r="3" spans="1:6" s="293" customFormat="1" ht="72" customHeight="1" thickBot="1" x14ac:dyDescent="0.3">
      <c r="A3" s="501"/>
      <c r="B3" s="311" t="s">
        <v>1274</v>
      </c>
      <c r="C3" s="312" t="s">
        <v>1275</v>
      </c>
      <c r="D3" s="312" t="s">
        <v>1276</v>
      </c>
      <c r="E3" s="312" t="s">
        <v>1277</v>
      </c>
      <c r="F3" s="29" t="s">
        <v>1278</v>
      </c>
    </row>
    <row r="4" spans="1:6" x14ac:dyDescent="0.25">
      <c r="A4" s="96" t="s">
        <v>1705</v>
      </c>
      <c r="B4" s="405">
        <v>44399</v>
      </c>
      <c r="C4" s="96" t="s">
        <v>2007</v>
      </c>
      <c r="D4" s="96" t="s">
        <v>2011</v>
      </c>
      <c r="E4" s="299" t="s">
        <v>2008</v>
      </c>
      <c r="F4" s="96" t="s">
        <v>2009</v>
      </c>
    </row>
    <row r="5" spans="1:6" ht="30" x14ac:dyDescent="0.25">
      <c r="A5" s="96" t="s">
        <v>1705</v>
      </c>
      <c r="B5" s="406">
        <v>44238</v>
      </c>
      <c r="C5" s="95" t="s">
        <v>2007</v>
      </c>
      <c r="D5" s="96" t="s">
        <v>2011</v>
      </c>
      <c r="E5" s="299" t="s">
        <v>2010</v>
      </c>
      <c r="F5" s="96" t="s">
        <v>2009</v>
      </c>
    </row>
    <row r="6" spans="1:6" ht="45" x14ac:dyDescent="0.25">
      <c r="A6" s="96" t="s">
        <v>1705</v>
      </c>
      <c r="B6" s="404">
        <v>43535</v>
      </c>
      <c r="C6" s="95" t="s">
        <v>2012</v>
      </c>
      <c r="D6" s="95" t="s">
        <v>2011</v>
      </c>
      <c r="E6" s="252" t="s">
        <v>2289</v>
      </c>
      <c r="F6" s="407">
        <v>43535</v>
      </c>
    </row>
    <row r="7" spans="1:6" ht="105" x14ac:dyDescent="0.25">
      <c r="A7" s="96" t="s">
        <v>1705</v>
      </c>
      <c r="B7" s="404">
        <v>43595</v>
      </c>
      <c r="C7" s="252" t="s">
        <v>2013</v>
      </c>
      <c r="D7" s="95" t="s">
        <v>2011</v>
      </c>
      <c r="E7" s="252" t="s">
        <v>2290</v>
      </c>
      <c r="F7" s="404">
        <v>43595</v>
      </c>
    </row>
    <row r="8" spans="1:6" x14ac:dyDescent="0.25">
      <c r="A8" s="96" t="s">
        <v>1705</v>
      </c>
      <c r="B8" s="404">
        <v>43663</v>
      </c>
      <c r="C8" s="252" t="s">
        <v>2014</v>
      </c>
      <c r="D8" s="95" t="s">
        <v>2011</v>
      </c>
      <c r="E8" s="95" t="s">
        <v>2291</v>
      </c>
      <c r="F8" s="404">
        <v>43664</v>
      </c>
    </row>
    <row r="9" spans="1:6" ht="165" x14ac:dyDescent="0.25">
      <c r="A9" s="96" t="s">
        <v>1705</v>
      </c>
      <c r="B9" s="404">
        <v>43693</v>
      </c>
      <c r="C9" s="95" t="s">
        <v>2015</v>
      </c>
      <c r="D9" s="95" t="s">
        <v>2011</v>
      </c>
      <c r="E9" s="252" t="s">
        <v>2292</v>
      </c>
      <c r="F9" s="404">
        <v>43693</v>
      </c>
    </row>
    <row r="10" spans="1:6" x14ac:dyDescent="0.25">
      <c r="A10" s="96" t="s">
        <v>1705</v>
      </c>
      <c r="B10" s="404">
        <v>43817</v>
      </c>
      <c r="C10" s="95" t="s">
        <v>2016</v>
      </c>
      <c r="D10" s="95" t="s">
        <v>2011</v>
      </c>
      <c r="E10" s="95" t="s">
        <v>2018</v>
      </c>
      <c r="F10" s="95" t="s">
        <v>2009</v>
      </c>
    </row>
    <row r="11" spans="1:6" x14ac:dyDescent="0.25">
      <c r="A11" s="96" t="s">
        <v>1705</v>
      </c>
      <c r="B11" s="404">
        <v>43864</v>
      </c>
      <c r="C11" s="252" t="s">
        <v>2017</v>
      </c>
      <c r="D11" s="95" t="s">
        <v>2011</v>
      </c>
      <c r="E11" s="95" t="s">
        <v>2018</v>
      </c>
      <c r="F11" s="95" t="s">
        <v>2009</v>
      </c>
    </row>
    <row r="12" spans="1:6" ht="45" x14ac:dyDescent="0.25">
      <c r="A12" s="96" t="s">
        <v>1705</v>
      </c>
      <c r="B12" s="404">
        <v>44123</v>
      </c>
      <c r="C12" s="252" t="s">
        <v>2293</v>
      </c>
      <c r="D12" s="95" t="s">
        <v>2011</v>
      </c>
      <c r="E12" s="252" t="s">
        <v>2294</v>
      </c>
      <c r="F12" s="404">
        <v>44123</v>
      </c>
    </row>
    <row r="13" spans="1:6" x14ac:dyDescent="0.25">
      <c r="A13" s="95"/>
      <c r="B13" s="95"/>
      <c r="C13" s="95"/>
      <c r="D13" s="95"/>
      <c r="E13" s="95"/>
      <c r="F13" s="95"/>
    </row>
  </sheetData>
  <mergeCells count="2">
    <mergeCell ref="A2:A3"/>
    <mergeCell ref="B2:F2"/>
  </mergeCells>
  <pageMargins left="0.7" right="0.7" top="0.75" bottom="0.75" header="0.3" footer="0.3"/>
  <pageSetup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9"/>
  </sheetPr>
  <dimension ref="A1:G4"/>
  <sheetViews>
    <sheetView workbookViewId="0">
      <pane xSplit="3" ySplit="3" topLeftCell="D4" activePane="bottomRight" state="frozen"/>
      <selection pane="topRight" activeCell="A2" sqref="A2:A3"/>
      <selection pane="bottomLeft" activeCell="A2" sqref="A2:A3"/>
      <selection pane="bottomRight" activeCell="E15" sqref="E15"/>
    </sheetView>
  </sheetViews>
  <sheetFormatPr defaultColWidth="9.140625" defaultRowHeight="12.75" x14ac:dyDescent="0.2"/>
  <cols>
    <col min="1" max="1" width="20.85546875" style="18" bestFit="1" customWidth="1"/>
    <col min="2" max="2" width="20.85546875" style="18" customWidth="1"/>
    <col min="3" max="3" width="38.42578125" style="18" customWidth="1"/>
    <col min="4" max="4" width="44.42578125" style="18" customWidth="1"/>
    <col min="5" max="5" width="45.42578125" style="18" customWidth="1"/>
    <col min="6" max="6" width="68.42578125" style="18" customWidth="1"/>
    <col min="7" max="7" width="78.5703125" style="18" customWidth="1"/>
    <col min="8" max="8" width="9.140625" style="18"/>
    <col min="9" max="9" width="14.42578125" style="18" customWidth="1"/>
    <col min="10" max="10" width="10" style="18" customWidth="1"/>
    <col min="11" max="11" width="20.42578125" style="18" customWidth="1"/>
    <col min="12" max="12" width="11.42578125" style="18" customWidth="1"/>
    <col min="13" max="16384" width="9.140625" style="18"/>
  </cols>
  <sheetData>
    <row r="1" spans="1:7" s="48" customFormat="1" ht="13.5" thickBot="1" x14ac:dyDescent="0.25">
      <c r="A1" s="12" t="s">
        <v>175</v>
      </c>
    </row>
    <row r="2" spans="1:7" s="48" customFormat="1" ht="12.75" customHeight="1" x14ac:dyDescent="0.2">
      <c r="A2" s="446" t="s">
        <v>17</v>
      </c>
      <c r="B2" s="448" t="s">
        <v>18</v>
      </c>
      <c r="C2" s="458" t="s">
        <v>135</v>
      </c>
      <c r="D2" s="456" t="s">
        <v>176</v>
      </c>
      <c r="E2" s="456"/>
      <c r="F2" s="456" t="s">
        <v>177</v>
      </c>
      <c r="G2" s="459"/>
    </row>
    <row r="3" spans="1:7" s="48" customFormat="1" ht="39" thickBot="1" x14ac:dyDescent="0.25">
      <c r="A3" s="447"/>
      <c r="B3" s="449"/>
      <c r="C3" s="461"/>
      <c r="D3" s="312" t="s">
        <v>178</v>
      </c>
      <c r="E3" s="312" t="s">
        <v>179</v>
      </c>
      <c r="F3" s="351" t="s">
        <v>180</v>
      </c>
      <c r="G3" s="29" t="s">
        <v>181</v>
      </c>
    </row>
    <row r="4" spans="1:7" s="20" customFormat="1" x14ac:dyDescent="0.2">
      <c r="A4" s="68" t="s">
        <v>1705</v>
      </c>
      <c r="B4" s="43" t="s">
        <v>20</v>
      </c>
      <c r="C4" s="23" t="s">
        <v>1634</v>
      </c>
      <c r="D4" s="23">
        <v>2</v>
      </c>
      <c r="E4" s="23" t="s">
        <v>1767</v>
      </c>
      <c r="F4" s="18">
        <v>2</v>
      </c>
      <c r="G4" s="23" t="s">
        <v>1767</v>
      </c>
    </row>
  </sheetData>
  <mergeCells count="5">
    <mergeCell ref="A2:A3"/>
    <mergeCell ref="C2:C3"/>
    <mergeCell ref="B2:B3"/>
    <mergeCell ref="D2:E2"/>
    <mergeCell ref="F2:G2"/>
  </mergeCells>
  <pageMargins left="0.7" right="0.7" top="0.75" bottom="0.75" header="0.3" footer="0.3"/>
  <pageSetup orientation="portrait" r:id="rId1"/>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5"/>
  <sheetViews>
    <sheetView topLeftCell="A2" zoomScale="85" zoomScaleNormal="85" workbookViewId="0">
      <selection activeCell="C31" sqref="C30:C31"/>
    </sheetView>
  </sheetViews>
  <sheetFormatPr defaultRowHeight="15" x14ac:dyDescent="0.25"/>
  <cols>
    <col min="1" max="1" width="127.42578125" customWidth="1"/>
  </cols>
  <sheetData>
    <row r="1" spans="1:1" ht="15.75" customHeight="1" thickBot="1" x14ac:dyDescent="0.3">
      <c r="A1" s="2" t="s">
        <v>1279</v>
      </c>
    </row>
    <row r="2" spans="1:1" ht="224.25" customHeight="1" x14ac:dyDescent="0.25">
      <c r="A2" s="111" t="s">
        <v>1280</v>
      </c>
    </row>
    <row r="3" spans="1:1" x14ac:dyDescent="0.25">
      <c r="A3" s="49" t="s">
        <v>1281</v>
      </c>
    </row>
    <row r="4" spans="1:1" x14ac:dyDescent="0.25">
      <c r="A4" s="63" t="s">
        <v>1282</v>
      </c>
    </row>
    <row r="5" spans="1:1" x14ac:dyDescent="0.25">
      <c r="A5" s="63" t="s">
        <v>1283</v>
      </c>
    </row>
  </sheetData>
  <pageMargins left="0.7" right="0.7" top="0.75" bottom="0.75" header="0.3" footer="0.3"/>
  <pageSetup orientation="portrait" horizontalDpi="1200" verticalDpi="1200" r:id="rId1"/>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2:W14"/>
  <sheetViews>
    <sheetView workbookViewId="0">
      <selection activeCell="B1" sqref="B1"/>
    </sheetView>
  </sheetViews>
  <sheetFormatPr defaultColWidth="9.140625" defaultRowHeight="12.75" x14ac:dyDescent="0.2"/>
  <cols>
    <col min="1" max="1" width="0.5703125" style="207" customWidth="1"/>
    <col min="2" max="2" width="9.42578125" style="207" customWidth="1"/>
    <col min="3" max="3" width="11.85546875" style="207" customWidth="1"/>
    <col min="4" max="12" width="13.42578125" style="207" customWidth="1"/>
    <col min="13" max="13" width="3.42578125" style="207" customWidth="1"/>
    <col min="14" max="14" width="31.42578125" style="207" customWidth="1"/>
    <col min="15" max="15" width="12.5703125" style="207" bestFit="1" customWidth="1"/>
    <col min="16" max="16" width="10" style="207" customWidth="1"/>
    <col min="17" max="17" width="14" style="207" customWidth="1"/>
    <col min="18" max="18" width="10" style="207" customWidth="1"/>
    <col min="19" max="19" width="13.140625" style="207" customWidth="1"/>
    <col min="20" max="20" width="12.42578125" style="207" customWidth="1"/>
    <col min="21" max="21" width="13.85546875" style="207" customWidth="1"/>
    <col min="22" max="22" width="12.42578125" style="207" customWidth="1"/>
    <col min="23" max="23" width="13.5703125" style="207" customWidth="1"/>
    <col min="24" max="25" width="9.140625" style="207"/>
    <col min="26" max="26" width="14.42578125" style="207" customWidth="1"/>
    <col min="27" max="27" width="16.140625" style="207" customWidth="1"/>
    <col min="28" max="28" width="20" style="207" customWidth="1"/>
    <col min="29" max="29" width="18.42578125" style="207" customWidth="1"/>
    <col min="30" max="30" width="17" style="207" customWidth="1"/>
    <col min="31" max="16384" width="9.140625" style="207"/>
  </cols>
  <sheetData>
    <row r="2" spans="1:23" ht="15.75" x14ac:dyDescent="0.2">
      <c r="B2" s="550" t="s">
        <v>1284</v>
      </c>
      <c r="C2" s="550"/>
      <c r="D2" s="550"/>
      <c r="E2" s="550"/>
      <c r="F2" s="550"/>
      <c r="G2" s="550"/>
      <c r="H2" s="550"/>
      <c r="I2" s="550"/>
      <c r="J2" s="550"/>
      <c r="K2" s="550"/>
      <c r="L2" s="550"/>
    </row>
    <row r="3" spans="1:23" ht="15.75" x14ac:dyDescent="0.2">
      <c r="B3" s="219"/>
      <c r="C3" s="551" t="s">
        <v>1285</v>
      </c>
      <c r="D3" s="551"/>
      <c r="E3" s="551"/>
      <c r="F3" s="322"/>
      <c r="G3" s="552" t="s">
        <v>1286</v>
      </c>
      <c r="H3" s="552"/>
      <c r="I3" s="552"/>
      <c r="J3" s="552"/>
      <c r="K3" s="552"/>
      <c r="L3" s="552"/>
      <c r="N3" s="550" t="s">
        <v>1287</v>
      </c>
      <c r="O3" s="550"/>
      <c r="P3" s="550"/>
      <c r="Q3" s="550"/>
      <c r="R3" s="550"/>
      <c r="S3" s="550"/>
      <c r="T3" s="550"/>
      <c r="U3" s="550"/>
      <c r="V3" s="550"/>
      <c r="W3" s="550"/>
    </row>
    <row r="4" spans="1:23" ht="102" x14ac:dyDescent="0.2">
      <c r="A4" s="125"/>
      <c r="B4" s="220" t="s">
        <v>1288</v>
      </c>
      <c r="C4" s="220" t="s">
        <v>1289</v>
      </c>
      <c r="D4" s="221" t="s">
        <v>24</v>
      </c>
      <c r="E4" s="220" t="s">
        <v>1290</v>
      </c>
      <c r="F4" s="221" t="s">
        <v>24</v>
      </c>
      <c r="G4" s="220" t="s">
        <v>1291</v>
      </c>
      <c r="H4" s="221" t="s">
        <v>24</v>
      </c>
      <c r="I4" s="220" t="s">
        <v>1292</v>
      </c>
      <c r="J4" s="221" t="s">
        <v>24</v>
      </c>
      <c r="K4" s="220" t="s">
        <v>1293</v>
      </c>
      <c r="L4" s="221" t="s">
        <v>24</v>
      </c>
      <c r="M4" s="125"/>
      <c r="N4" s="223" t="s">
        <v>1294</v>
      </c>
      <c r="O4" s="221" t="s">
        <v>24</v>
      </c>
      <c r="P4" s="223" t="s">
        <v>1295</v>
      </c>
      <c r="Q4" s="221" t="s">
        <v>24</v>
      </c>
      <c r="R4" s="223" t="s">
        <v>1296</v>
      </c>
      <c r="S4" s="221" t="s">
        <v>24</v>
      </c>
      <c r="T4" s="223" t="s">
        <v>1297</v>
      </c>
      <c r="U4" s="221" t="s">
        <v>24</v>
      </c>
      <c r="V4" s="223" t="s">
        <v>1298</v>
      </c>
      <c r="W4" s="221" t="s">
        <v>24</v>
      </c>
    </row>
    <row r="5" spans="1:23" x14ac:dyDescent="0.2">
      <c r="A5" s="125"/>
      <c r="B5" s="553" t="s">
        <v>1299</v>
      </c>
      <c r="C5" s="554"/>
      <c r="D5" s="554"/>
      <c r="E5" s="554"/>
      <c r="F5" s="554"/>
      <c r="G5" s="554"/>
      <c r="H5" s="554"/>
      <c r="I5" s="554"/>
      <c r="J5" s="554"/>
      <c r="K5" s="554"/>
      <c r="L5" s="555"/>
      <c r="M5" s="125"/>
      <c r="N5" s="547" t="s">
        <v>1299</v>
      </c>
      <c r="O5" s="547"/>
      <c r="P5" s="547"/>
      <c r="Q5" s="547"/>
      <c r="R5" s="547"/>
      <c r="S5" s="547"/>
      <c r="T5" s="547"/>
      <c r="U5" s="547"/>
      <c r="V5" s="547"/>
      <c r="W5" s="547"/>
    </row>
    <row r="6" spans="1:23" x14ac:dyDescent="0.2">
      <c r="A6" s="125"/>
      <c r="B6" s="120">
        <v>1</v>
      </c>
      <c r="C6" s="120">
        <v>0</v>
      </c>
      <c r="D6" s="120"/>
      <c r="E6" s="120">
        <v>9</v>
      </c>
      <c r="F6" s="120"/>
      <c r="G6" s="120">
        <v>0</v>
      </c>
      <c r="H6" s="120"/>
      <c r="I6" s="120">
        <v>0</v>
      </c>
      <c r="J6" s="120"/>
      <c r="K6" s="120">
        <f>C6+E6+G6+I6</f>
        <v>9</v>
      </c>
      <c r="L6" s="222"/>
      <c r="M6" s="125"/>
      <c r="N6" s="121" t="s">
        <v>1300</v>
      </c>
      <c r="O6" s="121"/>
      <c r="P6" s="122">
        <v>9</v>
      </c>
      <c r="Q6" s="122"/>
      <c r="R6" s="122">
        <v>2</v>
      </c>
      <c r="S6" s="122"/>
      <c r="T6" s="122">
        <v>0</v>
      </c>
      <c r="U6" s="122"/>
      <c r="V6" s="122">
        <f>P6*R6+T6</f>
        <v>18</v>
      </c>
      <c r="W6" s="222"/>
    </row>
    <row r="7" spans="1:23" x14ac:dyDescent="0.2">
      <c r="A7" s="125"/>
      <c r="B7" s="120">
        <v>2</v>
      </c>
      <c r="C7" s="120">
        <v>0</v>
      </c>
      <c r="D7" s="120"/>
      <c r="E7" s="120">
        <f>K6</f>
        <v>9</v>
      </c>
      <c r="F7" s="120"/>
      <c r="G7" s="120">
        <v>0</v>
      </c>
      <c r="H7" s="120"/>
      <c r="I7" s="120">
        <v>0</v>
      </c>
      <c r="J7" s="120"/>
      <c r="K7" s="120">
        <f>C7+E7+G7+I7</f>
        <v>9</v>
      </c>
      <c r="L7" s="222"/>
      <c r="N7" s="224" t="s">
        <v>1301</v>
      </c>
      <c r="O7" s="224"/>
      <c r="P7" s="225"/>
      <c r="Q7" s="225"/>
      <c r="R7" s="225"/>
      <c r="S7" s="225"/>
      <c r="T7" s="226"/>
      <c r="U7" s="226"/>
      <c r="V7" s="226">
        <f>SUM(V6:V6)</f>
        <v>18</v>
      </c>
      <c r="W7" s="222"/>
    </row>
    <row r="8" spans="1:23" x14ac:dyDescent="0.2">
      <c r="A8" s="125"/>
      <c r="B8" s="120">
        <v>3</v>
      </c>
      <c r="C8" s="120">
        <v>0</v>
      </c>
      <c r="D8" s="120"/>
      <c r="E8" s="120">
        <f>K7</f>
        <v>9</v>
      </c>
      <c r="F8" s="120"/>
      <c r="G8" s="120">
        <v>0</v>
      </c>
      <c r="H8" s="120"/>
      <c r="I8" s="120">
        <v>0</v>
      </c>
      <c r="J8" s="120"/>
      <c r="K8" s="120">
        <f>C8+E8+G8+I8</f>
        <v>9</v>
      </c>
      <c r="L8" s="222"/>
      <c r="N8" s="547" t="s">
        <v>1302</v>
      </c>
      <c r="O8" s="547"/>
      <c r="P8" s="547"/>
      <c r="Q8" s="547"/>
      <c r="R8" s="547"/>
      <c r="S8" s="547"/>
      <c r="T8" s="548"/>
      <c r="U8" s="548"/>
      <c r="V8" s="548"/>
      <c r="W8" s="548"/>
    </row>
    <row r="9" spans="1:23" x14ac:dyDescent="0.2">
      <c r="A9" s="125"/>
      <c r="B9" s="120" t="s">
        <v>1303</v>
      </c>
      <c r="C9" s="120">
        <f>AVERAGE(C6:C8)</f>
        <v>0</v>
      </c>
      <c r="D9" s="120"/>
      <c r="E9" s="120">
        <f>AVERAGE(E6:E8)</f>
        <v>9</v>
      </c>
      <c r="F9" s="120"/>
      <c r="G9" s="120">
        <f t="shared" ref="G9:I9" si="0">AVERAGE(G6:G8)</f>
        <v>0</v>
      </c>
      <c r="H9" s="120"/>
      <c r="I9" s="120">
        <f t="shared" si="0"/>
        <v>0</v>
      </c>
      <c r="J9" s="120"/>
      <c r="K9" s="120">
        <f>AVERAGE(K6:K8)</f>
        <v>9</v>
      </c>
      <c r="L9" s="222"/>
      <c r="N9" s="121" t="s">
        <v>1304</v>
      </c>
      <c r="O9" s="121"/>
      <c r="P9" s="122">
        <f>'Respondent Burden (Subs L &amp; Y)'!J54</f>
        <v>4</v>
      </c>
      <c r="Q9" s="122"/>
      <c r="R9" s="122">
        <v>1</v>
      </c>
      <c r="S9" s="122"/>
      <c r="T9" s="122">
        <v>0</v>
      </c>
      <c r="U9" s="122"/>
      <c r="V9" s="122">
        <f>P9*R9+T9</f>
        <v>4</v>
      </c>
      <c r="W9" s="222"/>
    </row>
    <row r="10" spans="1:23" x14ac:dyDescent="0.2">
      <c r="A10" s="125"/>
      <c r="B10" s="549" t="s">
        <v>1302</v>
      </c>
      <c r="C10" s="549"/>
      <c r="D10" s="549"/>
      <c r="E10" s="549"/>
      <c r="F10" s="549"/>
      <c r="G10" s="549"/>
      <c r="H10" s="549"/>
      <c r="I10" s="549"/>
      <c r="J10" s="549"/>
      <c r="K10" s="549"/>
      <c r="L10" s="549"/>
      <c r="M10" s="125"/>
      <c r="N10" s="121" t="s">
        <v>1305</v>
      </c>
      <c r="O10" s="121"/>
      <c r="P10" s="123">
        <f>'Respondent Burden (Subs L &amp; Y)'!J55</f>
        <v>0.08</v>
      </c>
      <c r="Q10" s="123"/>
      <c r="R10" s="122">
        <v>1</v>
      </c>
      <c r="S10" s="122"/>
      <c r="T10" s="122">
        <v>0</v>
      </c>
      <c r="U10" s="122"/>
      <c r="V10" s="122">
        <f>P10*R10+T10</f>
        <v>0.08</v>
      </c>
      <c r="W10" s="222"/>
    </row>
    <row r="11" spans="1:23" x14ac:dyDescent="0.2">
      <c r="A11" s="125"/>
      <c r="B11" s="120">
        <v>1</v>
      </c>
      <c r="C11" s="120">
        <v>0</v>
      </c>
      <c r="D11" s="120"/>
      <c r="E11" s="120">
        <v>4</v>
      </c>
      <c r="F11" s="120"/>
      <c r="G11" s="120">
        <v>0</v>
      </c>
      <c r="H11" s="120"/>
      <c r="I11" s="120">
        <v>0</v>
      </c>
      <c r="J11" s="120"/>
      <c r="K11" s="120">
        <f>C11+E11+G11+I11</f>
        <v>4</v>
      </c>
      <c r="L11" s="222"/>
      <c r="M11" s="125"/>
      <c r="N11" s="224" t="s">
        <v>1306</v>
      </c>
      <c r="O11" s="224"/>
      <c r="P11" s="225"/>
      <c r="Q11" s="225"/>
      <c r="R11" s="225"/>
      <c r="S11" s="225"/>
      <c r="T11" s="120"/>
      <c r="U11" s="120"/>
      <c r="V11" s="120">
        <f>ROUND(SUM(V9:V10),0)</f>
        <v>4</v>
      </c>
      <c r="W11" s="222"/>
    </row>
    <row r="12" spans="1:23" x14ac:dyDescent="0.2">
      <c r="A12" s="125"/>
      <c r="B12" s="120">
        <v>2</v>
      </c>
      <c r="C12" s="120">
        <v>0</v>
      </c>
      <c r="D12" s="120"/>
      <c r="E12" s="120">
        <f>K11</f>
        <v>4</v>
      </c>
      <c r="F12" s="120"/>
      <c r="G12" s="120">
        <v>0</v>
      </c>
      <c r="H12" s="120"/>
      <c r="I12" s="120">
        <v>0</v>
      </c>
      <c r="J12" s="120"/>
      <c r="K12" s="120">
        <f>C12+E12+G12+I12</f>
        <v>4</v>
      </c>
      <c r="L12" s="222"/>
      <c r="N12" s="222"/>
      <c r="O12" s="222"/>
      <c r="P12" s="222"/>
      <c r="Q12" s="222"/>
      <c r="R12" s="222"/>
      <c r="S12" s="222"/>
      <c r="T12" s="120" t="s">
        <v>1307</v>
      </c>
      <c r="U12" s="120"/>
      <c r="V12" s="124">
        <f>V7+V11</f>
        <v>22</v>
      </c>
      <c r="W12" s="222"/>
    </row>
    <row r="13" spans="1:23" x14ac:dyDescent="0.2">
      <c r="A13" s="125"/>
      <c r="B13" s="120">
        <v>3</v>
      </c>
      <c r="C13" s="120">
        <v>0</v>
      </c>
      <c r="D13" s="120"/>
      <c r="E13" s="120">
        <f>K12</f>
        <v>4</v>
      </c>
      <c r="F13" s="120"/>
      <c r="G13" s="120">
        <v>0</v>
      </c>
      <c r="H13" s="120"/>
      <c r="I13" s="120">
        <v>0</v>
      </c>
      <c r="J13" s="120"/>
      <c r="K13" s="120">
        <f>C13+E13+G13+I13</f>
        <v>4</v>
      </c>
      <c r="L13" s="222"/>
    </row>
    <row r="14" spans="1:23" x14ac:dyDescent="0.2">
      <c r="A14" s="125"/>
      <c r="B14" s="120" t="s">
        <v>1303</v>
      </c>
      <c r="C14" s="120">
        <f>AVERAGE(C11:C13)</f>
        <v>0</v>
      </c>
      <c r="D14" s="120"/>
      <c r="E14" s="120">
        <f>AVERAGE(E11:E13)</f>
        <v>4</v>
      </c>
      <c r="F14" s="120"/>
      <c r="G14" s="120">
        <f t="shared" ref="G14:I14" si="1">AVERAGE(G11:G13)</f>
        <v>0</v>
      </c>
      <c r="H14" s="120"/>
      <c r="I14" s="120">
        <f t="shared" si="1"/>
        <v>0</v>
      </c>
      <c r="J14" s="120"/>
      <c r="K14" s="120">
        <f>AVERAGE(K11:K13)</f>
        <v>4</v>
      </c>
      <c r="L14" s="222"/>
    </row>
  </sheetData>
  <mergeCells count="8">
    <mergeCell ref="N8:W8"/>
    <mergeCell ref="B10:L10"/>
    <mergeCell ref="B2:L2"/>
    <mergeCell ref="C3:E3"/>
    <mergeCell ref="G3:L3"/>
    <mergeCell ref="N3:W3"/>
    <mergeCell ref="B5:L5"/>
    <mergeCell ref="N5:W5"/>
  </mergeCells>
  <pageMargins left="0.7" right="0.7" top="0.75" bottom="0.75" header="0.3" footer="0.3"/>
  <pageSetup orientation="portrait" r:id="rId1"/>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AA95"/>
  <sheetViews>
    <sheetView topLeftCell="A31" zoomScale="90" zoomScaleNormal="90" workbookViewId="0"/>
  </sheetViews>
  <sheetFormatPr defaultColWidth="9.140625" defaultRowHeight="12.75" x14ac:dyDescent="0.2"/>
  <cols>
    <col min="1" max="1" width="4.5703125" style="125" customWidth="1"/>
    <col min="2" max="2" width="36.5703125" style="125" customWidth="1"/>
    <col min="3" max="3" width="17.140625" style="125" customWidth="1"/>
    <col min="4" max="5" width="13.85546875" style="125" customWidth="1"/>
    <col min="6" max="7" width="14.42578125" style="125" customWidth="1"/>
    <col min="8" max="9" width="16" style="125" customWidth="1"/>
    <col min="10" max="11" width="11.42578125" style="125" customWidth="1"/>
    <col min="12" max="13" width="10.140625" style="125" customWidth="1"/>
    <col min="14" max="15" width="12" style="125" customWidth="1"/>
    <col min="16" max="17" width="10.42578125" style="125" customWidth="1"/>
    <col min="18" max="19" width="10.85546875" style="127" customWidth="1"/>
    <col min="20" max="20" width="1.5703125" style="125" customWidth="1"/>
    <col min="21" max="21" width="16" style="125" bestFit="1" customWidth="1"/>
    <col min="22" max="22" width="21.5703125" style="125" customWidth="1"/>
    <col min="23" max="23" width="16.42578125" style="125" customWidth="1"/>
    <col min="24" max="24" width="20.5703125" style="125" customWidth="1"/>
    <col min="25" max="25" width="26.42578125" style="125" customWidth="1"/>
    <col min="26" max="26" width="21" style="125" customWidth="1"/>
    <col min="27" max="16384" width="9.140625" style="125"/>
  </cols>
  <sheetData>
    <row r="1" spans="2:23" ht="15.75" x14ac:dyDescent="0.25">
      <c r="B1" s="126" t="s">
        <v>1308</v>
      </c>
      <c r="C1" s="126"/>
    </row>
    <row r="2" spans="2:23" x14ac:dyDescent="0.2">
      <c r="W2" s="221" t="s">
        <v>24</v>
      </c>
    </row>
    <row r="3" spans="2:23" ht="14.25" customHeight="1" x14ac:dyDescent="0.2">
      <c r="B3" s="568" t="s">
        <v>1309</v>
      </c>
      <c r="C3" s="556" t="s">
        <v>24</v>
      </c>
      <c r="D3" s="128" t="s">
        <v>1310</v>
      </c>
      <c r="E3" s="556" t="s">
        <v>24</v>
      </c>
      <c r="F3" s="128" t="s">
        <v>499</v>
      </c>
      <c r="G3" s="556" t="s">
        <v>24</v>
      </c>
      <c r="H3" s="128" t="s">
        <v>500</v>
      </c>
      <c r="I3" s="556" t="s">
        <v>24</v>
      </c>
      <c r="J3" s="128" t="s">
        <v>1311</v>
      </c>
      <c r="K3" s="556" t="s">
        <v>24</v>
      </c>
      <c r="L3" s="128" t="s">
        <v>1312</v>
      </c>
      <c r="M3" s="556" t="s">
        <v>24</v>
      </c>
      <c r="N3" s="128" t="s">
        <v>1313</v>
      </c>
      <c r="O3" s="556" t="s">
        <v>24</v>
      </c>
      <c r="P3" s="128" t="s">
        <v>1314</v>
      </c>
      <c r="Q3" s="556" t="s">
        <v>24</v>
      </c>
      <c r="R3" s="129" t="s">
        <v>1315</v>
      </c>
      <c r="S3" s="556" t="s">
        <v>24</v>
      </c>
      <c r="U3" s="125" t="s">
        <v>1316</v>
      </c>
      <c r="V3" s="130">
        <v>120.27</v>
      </c>
    </row>
    <row r="4" spans="2:23" s="131" customFormat="1" ht="66" customHeight="1" x14ac:dyDescent="0.2">
      <c r="B4" s="569"/>
      <c r="C4" s="557"/>
      <c r="D4" s="132" t="s">
        <v>1317</v>
      </c>
      <c r="E4" s="557"/>
      <c r="F4" s="132" t="s">
        <v>1318</v>
      </c>
      <c r="G4" s="557"/>
      <c r="H4" s="132" t="s">
        <v>1319</v>
      </c>
      <c r="I4" s="557"/>
      <c r="J4" s="132" t="s">
        <v>1320</v>
      </c>
      <c r="K4" s="557"/>
      <c r="L4" s="132" t="s">
        <v>1321</v>
      </c>
      <c r="M4" s="557"/>
      <c r="N4" s="132" t="s">
        <v>1322</v>
      </c>
      <c r="O4" s="557"/>
      <c r="P4" s="132" t="s">
        <v>1323</v>
      </c>
      <c r="Q4" s="557"/>
      <c r="R4" s="133" t="s">
        <v>1324</v>
      </c>
      <c r="S4" s="557"/>
      <c r="U4" s="125" t="s">
        <v>1325</v>
      </c>
      <c r="V4" s="130">
        <v>141.06</v>
      </c>
    </row>
    <row r="5" spans="2:23" s="131" customFormat="1" x14ac:dyDescent="0.2">
      <c r="B5" s="570" t="s">
        <v>1299</v>
      </c>
      <c r="C5" s="571"/>
      <c r="D5" s="571"/>
      <c r="E5" s="571"/>
      <c r="F5" s="571"/>
      <c r="G5" s="571"/>
      <c r="H5" s="571"/>
      <c r="I5" s="571"/>
      <c r="J5" s="571"/>
      <c r="K5" s="571"/>
      <c r="L5" s="571"/>
      <c r="M5" s="571"/>
      <c r="N5" s="571"/>
      <c r="O5" s="571"/>
      <c r="P5" s="571"/>
      <c r="Q5" s="571"/>
      <c r="R5" s="572"/>
      <c r="S5" s="232"/>
      <c r="U5" s="125" t="s">
        <v>1326</v>
      </c>
      <c r="V5" s="130">
        <v>58.67</v>
      </c>
    </row>
    <row r="6" spans="2:23" ht="15.75" x14ac:dyDescent="0.25">
      <c r="B6" s="134" t="s">
        <v>1327</v>
      </c>
      <c r="C6" s="134"/>
      <c r="D6" s="119" t="s">
        <v>71</v>
      </c>
      <c r="E6" s="119"/>
      <c r="F6" s="119"/>
      <c r="G6" s="119"/>
      <c r="H6" s="119"/>
      <c r="I6" s="119"/>
      <c r="J6" s="119"/>
      <c r="K6" s="119"/>
      <c r="L6" s="119"/>
      <c r="M6" s="119"/>
      <c r="N6" s="119"/>
      <c r="O6" s="119"/>
      <c r="P6" s="119"/>
      <c r="Q6" s="119"/>
      <c r="R6" s="135"/>
      <c r="S6" s="135"/>
      <c r="T6" s="136"/>
      <c r="W6" s="221" t="s">
        <v>24</v>
      </c>
    </row>
    <row r="7" spans="2:23" ht="15.75" x14ac:dyDescent="0.25">
      <c r="B7" s="134" t="s">
        <v>1328</v>
      </c>
      <c r="C7" s="134"/>
      <c r="D7" s="119" t="s">
        <v>71</v>
      </c>
      <c r="E7" s="119"/>
      <c r="F7" s="119"/>
      <c r="G7" s="119"/>
      <c r="H7" s="119"/>
      <c r="I7" s="119"/>
      <c r="J7" s="119"/>
      <c r="K7" s="119"/>
      <c r="L7" s="119"/>
      <c r="M7" s="119"/>
      <c r="N7" s="119"/>
      <c r="O7" s="119"/>
      <c r="P7" s="119"/>
      <c r="Q7" s="119"/>
      <c r="R7" s="135"/>
      <c r="S7" s="135"/>
      <c r="T7" s="136"/>
      <c r="U7" s="214" t="s">
        <v>1329</v>
      </c>
      <c r="V7" s="215">
        <v>0</v>
      </c>
    </row>
    <row r="8" spans="2:23" ht="15.75" x14ac:dyDescent="0.25">
      <c r="B8" s="134" t="s">
        <v>1330</v>
      </c>
      <c r="C8" s="134"/>
      <c r="D8" s="119"/>
      <c r="E8" s="119"/>
      <c r="F8" s="119"/>
      <c r="G8" s="119"/>
      <c r="H8" s="119"/>
      <c r="I8" s="119"/>
      <c r="J8" s="119"/>
      <c r="K8" s="119"/>
      <c r="L8" s="119"/>
      <c r="M8" s="119"/>
      <c r="N8" s="119"/>
      <c r="O8" s="119"/>
      <c r="P8" s="119"/>
      <c r="Q8" s="119"/>
      <c r="R8" s="135"/>
      <c r="S8" s="135"/>
      <c r="T8" s="136"/>
      <c r="U8" s="216" t="s">
        <v>1331</v>
      </c>
      <c r="V8" s="217">
        <v>9</v>
      </c>
    </row>
    <row r="9" spans="2:23" ht="15.75" x14ac:dyDescent="0.25">
      <c r="B9" s="137" t="s">
        <v>1332</v>
      </c>
      <c r="C9" s="137"/>
      <c r="D9" s="119">
        <v>1</v>
      </c>
      <c r="E9" s="119"/>
      <c r="F9" s="119">
        <v>1</v>
      </c>
      <c r="G9" s="119"/>
      <c r="H9" s="138">
        <f>D9*F9</f>
        <v>1</v>
      </c>
      <c r="I9" s="138"/>
      <c r="J9" s="119">
        <f>V8</f>
        <v>9</v>
      </c>
      <c r="K9" s="119"/>
      <c r="L9" s="139">
        <f>H9*J9</f>
        <v>9</v>
      </c>
      <c r="M9" s="139"/>
      <c r="N9" s="140">
        <f>ROUND(L9*0.05,2)</f>
        <v>0.45</v>
      </c>
      <c r="O9" s="140"/>
      <c r="P9" s="140">
        <f t="shared" ref="P9" si="0">L9*0.1</f>
        <v>0.9</v>
      </c>
      <c r="Q9" s="140"/>
      <c r="R9" s="135">
        <f>L9*$V$3+N9*$V$4+P9*$V$5</f>
        <v>1198.7100000000003</v>
      </c>
      <c r="S9" s="135"/>
      <c r="T9" s="136"/>
    </row>
    <row r="10" spans="2:23" ht="15.75" x14ac:dyDescent="0.25">
      <c r="B10" s="137" t="s">
        <v>1333</v>
      </c>
      <c r="C10" s="137"/>
      <c r="D10" s="119"/>
      <c r="E10" s="119"/>
      <c r="F10" s="119"/>
      <c r="G10" s="119"/>
      <c r="H10" s="119"/>
      <c r="I10" s="119"/>
      <c r="J10" s="119"/>
      <c r="K10" s="119"/>
      <c r="L10" s="119"/>
      <c r="M10" s="119"/>
      <c r="N10" s="119"/>
      <c r="O10" s="119"/>
      <c r="P10" s="119"/>
      <c r="Q10" s="119"/>
      <c r="R10" s="135"/>
      <c r="S10" s="135"/>
      <c r="T10" s="136"/>
    </row>
    <row r="11" spans="2:23" ht="15.75" x14ac:dyDescent="0.25">
      <c r="B11" s="141" t="s">
        <v>1334</v>
      </c>
      <c r="C11" s="141"/>
      <c r="D11" s="119">
        <v>32</v>
      </c>
      <c r="E11" s="119"/>
      <c r="F11" s="119">
        <v>1</v>
      </c>
      <c r="G11" s="119"/>
      <c r="H11" s="138">
        <f>D11*F11</f>
        <v>32</v>
      </c>
      <c r="I11" s="138"/>
      <c r="J11" s="119">
        <v>0</v>
      </c>
      <c r="K11" s="119"/>
      <c r="L11" s="119">
        <f>H11*J11</f>
        <v>0</v>
      </c>
      <c r="M11" s="119"/>
      <c r="N11" s="325">
        <f>L11*0.05</f>
        <v>0</v>
      </c>
      <c r="O11" s="325"/>
      <c r="P11" s="325">
        <f>L11*0.1</f>
        <v>0</v>
      </c>
      <c r="Q11" s="325"/>
      <c r="R11" s="142">
        <f>L11*$V$3+N11*$V$4+P11*$V$5</f>
        <v>0</v>
      </c>
      <c r="S11" s="142"/>
      <c r="T11" s="136"/>
    </row>
    <row r="12" spans="2:23" ht="15.75" x14ac:dyDescent="0.25">
      <c r="B12" s="141" t="s">
        <v>1335</v>
      </c>
      <c r="C12" s="141"/>
      <c r="D12" s="119">
        <v>32</v>
      </c>
      <c r="E12" s="119"/>
      <c r="F12" s="119">
        <v>0.2</v>
      </c>
      <c r="G12" s="119"/>
      <c r="H12" s="143">
        <f>D12*F12</f>
        <v>6.4</v>
      </c>
      <c r="I12" s="143"/>
      <c r="J12" s="119">
        <v>0</v>
      </c>
      <c r="K12" s="119"/>
      <c r="L12" s="119">
        <f>H12*J12</f>
        <v>0</v>
      </c>
      <c r="M12" s="119"/>
      <c r="N12" s="325">
        <f t="shared" ref="N12" si="1">L12*0.05</f>
        <v>0</v>
      </c>
      <c r="O12" s="325"/>
      <c r="P12" s="325">
        <f t="shared" ref="P12:P13" si="2">L12*0.1</f>
        <v>0</v>
      </c>
      <c r="Q12" s="325"/>
      <c r="R12" s="142">
        <f>L12*$V$3+N12*$V$4+P12*$V$5</f>
        <v>0</v>
      </c>
      <c r="S12" s="142"/>
      <c r="T12" s="136"/>
    </row>
    <row r="13" spans="2:23" ht="15.75" x14ac:dyDescent="0.25">
      <c r="B13" s="141" t="s">
        <v>1336</v>
      </c>
      <c r="C13" s="141"/>
      <c r="D13" s="119">
        <v>0.5</v>
      </c>
      <c r="E13" s="119"/>
      <c r="F13" s="119">
        <v>1</v>
      </c>
      <c r="G13" s="119"/>
      <c r="H13" s="143">
        <f>D13*F13</f>
        <v>0.5</v>
      </c>
      <c r="I13" s="143"/>
      <c r="J13" s="119">
        <f>V8</f>
        <v>9</v>
      </c>
      <c r="K13" s="119"/>
      <c r="L13" s="139">
        <f>H13*J13</f>
        <v>4.5</v>
      </c>
      <c r="M13" s="139"/>
      <c r="N13" s="140">
        <f>ROUND(L13*0.05,2)</f>
        <v>0.23</v>
      </c>
      <c r="O13" s="140"/>
      <c r="P13" s="140">
        <f t="shared" si="2"/>
        <v>0.45</v>
      </c>
      <c r="Q13" s="140"/>
      <c r="R13" s="135">
        <f>L13*$V$3+N13*$V$4+P13*$V$5</f>
        <v>600.0603000000001</v>
      </c>
      <c r="S13" s="135"/>
      <c r="T13" s="136"/>
    </row>
    <row r="14" spans="2:23" ht="15.75" x14ac:dyDescent="0.25">
      <c r="B14" s="137" t="s">
        <v>1337</v>
      </c>
      <c r="C14" s="137"/>
      <c r="D14" s="119" t="s">
        <v>1338</v>
      </c>
      <c r="E14" s="119"/>
      <c r="F14" s="119"/>
      <c r="G14" s="119"/>
      <c r="H14" s="119"/>
      <c r="I14" s="119"/>
      <c r="J14" s="119"/>
      <c r="K14" s="119"/>
      <c r="L14" s="119"/>
      <c r="M14" s="119"/>
      <c r="N14" s="119"/>
      <c r="O14" s="119"/>
      <c r="P14" s="119"/>
      <c r="Q14" s="119"/>
      <c r="R14" s="135"/>
      <c r="S14" s="135"/>
      <c r="T14" s="136"/>
    </row>
    <row r="15" spans="2:23" ht="15.75" x14ac:dyDescent="0.25">
      <c r="B15" s="137" t="s">
        <v>1339</v>
      </c>
      <c r="C15" s="137"/>
      <c r="D15" s="119" t="s">
        <v>1340</v>
      </c>
      <c r="E15" s="119"/>
      <c r="F15" s="119"/>
      <c r="G15" s="119"/>
      <c r="H15" s="119"/>
      <c r="I15" s="119"/>
      <c r="J15" s="119"/>
      <c r="K15" s="119"/>
      <c r="L15" s="119"/>
      <c r="M15" s="119"/>
      <c r="N15" s="119"/>
      <c r="O15" s="119"/>
      <c r="P15" s="119"/>
      <c r="Q15" s="119"/>
      <c r="R15" s="135"/>
      <c r="S15" s="135"/>
      <c r="T15" s="136"/>
    </row>
    <row r="16" spans="2:23" ht="15.75" x14ac:dyDescent="0.25">
      <c r="B16" s="137" t="s">
        <v>1341</v>
      </c>
      <c r="C16" s="137"/>
      <c r="D16" s="119"/>
      <c r="E16" s="119"/>
      <c r="F16" s="119"/>
      <c r="G16" s="119"/>
      <c r="H16" s="119"/>
      <c r="I16" s="119"/>
      <c r="J16" s="119"/>
      <c r="K16" s="119"/>
      <c r="L16" s="119"/>
      <c r="M16" s="119"/>
      <c r="N16" s="119"/>
      <c r="O16" s="119"/>
      <c r="P16" s="119"/>
      <c r="Q16" s="119"/>
      <c r="R16" s="135"/>
      <c r="S16" s="135"/>
      <c r="T16" s="136"/>
    </row>
    <row r="17" spans="2:20" ht="25.5" x14ac:dyDescent="0.25">
      <c r="B17" s="141" t="s">
        <v>1342</v>
      </c>
      <c r="C17" s="141"/>
      <c r="D17" s="119">
        <v>2</v>
      </c>
      <c r="E17" s="119"/>
      <c r="F17" s="119">
        <v>1</v>
      </c>
      <c r="G17" s="119"/>
      <c r="H17" s="138">
        <f t="shared" ref="H17:H21" si="3">D17*F17</f>
        <v>2</v>
      </c>
      <c r="I17" s="138"/>
      <c r="J17" s="119">
        <v>0</v>
      </c>
      <c r="K17" s="119"/>
      <c r="L17" s="119">
        <f t="shared" ref="L17:L20" si="4">H17*J17</f>
        <v>0</v>
      </c>
      <c r="M17" s="119"/>
      <c r="N17" s="325">
        <f t="shared" ref="N17:N21" si="5">L17*0.05</f>
        <v>0</v>
      </c>
      <c r="O17" s="325"/>
      <c r="P17" s="325">
        <f t="shared" ref="P17:P21" si="6">L17*0.1</f>
        <v>0</v>
      </c>
      <c r="Q17" s="325"/>
      <c r="R17" s="142">
        <f>L17*$V$3+N17*$V$4+P17*$V$5</f>
        <v>0</v>
      </c>
      <c r="S17" s="142"/>
      <c r="T17" s="136"/>
    </row>
    <row r="18" spans="2:20" ht="15.75" x14ac:dyDescent="0.25">
      <c r="B18" s="141" t="s">
        <v>1343</v>
      </c>
      <c r="C18" s="141"/>
      <c r="D18" s="119">
        <v>2</v>
      </c>
      <c r="E18" s="119"/>
      <c r="F18" s="119">
        <v>1</v>
      </c>
      <c r="G18" s="119"/>
      <c r="H18" s="138">
        <f t="shared" si="3"/>
        <v>2</v>
      </c>
      <c r="I18" s="138"/>
      <c r="J18" s="119">
        <v>0</v>
      </c>
      <c r="K18" s="119"/>
      <c r="L18" s="119">
        <f t="shared" si="4"/>
        <v>0</v>
      </c>
      <c r="M18" s="119"/>
      <c r="N18" s="325">
        <f t="shared" si="5"/>
        <v>0</v>
      </c>
      <c r="O18" s="325"/>
      <c r="P18" s="325">
        <f t="shared" si="6"/>
        <v>0</v>
      </c>
      <c r="Q18" s="325"/>
      <c r="R18" s="142">
        <f>L18*$V$3+N18*$V$4+P18*$V$5</f>
        <v>0</v>
      </c>
      <c r="S18" s="142"/>
      <c r="T18" s="136"/>
    </row>
    <row r="19" spans="2:20" ht="15.75" x14ac:dyDescent="0.25">
      <c r="B19" s="141" t="s">
        <v>1344</v>
      </c>
      <c r="C19" s="141"/>
      <c r="D19" s="119">
        <v>2</v>
      </c>
      <c r="E19" s="119"/>
      <c r="F19" s="119">
        <v>1</v>
      </c>
      <c r="G19" s="119"/>
      <c r="H19" s="138">
        <f t="shared" si="3"/>
        <v>2</v>
      </c>
      <c r="I19" s="138"/>
      <c r="J19" s="119">
        <v>0</v>
      </c>
      <c r="K19" s="119"/>
      <c r="L19" s="119">
        <f t="shared" si="4"/>
        <v>0</v>
      </c>
      <c r="M19" s="119"/>
      <c r="N19" s="325">
        <f t="shared" si="5"/>
        <v>0</v>
      </c>
      <c r="O19" s="325"/>
      <c r="P19" s="325">
        <f t="shared" si="6"/>
        <v>0</v>
      </c>
      <c r="Q19" s="325"/>
      <c r="R19" s="142">
        <f>L19*$V$3+N19*$V$4+P19*$V$5</f>
        <v>0</v>
      </c>
      <c r="S19" s="142"/>
      <c r="T19" s="136"/>
    </row>
    <row r="20" spans="2:20" ht="25.5" x14ac:dyDescent="0.25">
      <c r="B20" s="141" t="s">
        <v>1345</v>
      </c>
      <c r="C20" s="141"/>
      <c r="D20" s="119">
        <v>8</v>
      </c>
      <c r="E20" s="119"/>
      <c r="F20" s="119">
        <v>1</v>
      </c>
      <c r="G20" s="119"/>
      <c r="H20" s="138">
        <f t="shared" si="3"/>
        <v>8</v>
      </c>
      <c r="I20" s="138"/>
      <c r="J20" s="119">
        <v>0</v>
      </c>
      <c r="K20" s="119"/>
      <c r="L20" s="119">
        <f t="shared" si="4"/>
        <v>0</v>
      </c>
      <c r="M20" s="119"/>
      <c r="N20" s="325">
        <f t="shared" si="5"/>
        <v>0</v>
      </c>
      <c r="O20" s="325"/>
      <c r="P20" s="325">
        <f t="shared" si="6"/>
        <v>0</v>
      </c>
      <c r="Q20" s="325"/>
      <c r="R20" s="142">
        <f>L20*$V$3+N20*$V$4+P20*$V$5</f>
        <v>0</v>
      </c>
      <c r="S20" s="142"/>
      <c r="T20" s="136"/>
    </row>
    <row r="21" spans="2:20" ht="15.75" x14ac:dyDescent="0.25">
      <c r="B21" s="141" t="s">
        <v>1346</v>
      </c>
      <c r="C21" s="141"/>
      <c r="D21" s="119">
        <v>12</v>
      </c>
      <c r="E21" s="119"/>
      <c r="F21" s="119">
        <v>2</v>
      </c>
      <c r="G21" s="119"/>
      <c r="H21" s="138">
        <f t="shared" si="3"/>
        <v>24</v>
      </c>
      <c r="I21" s="138"/>
      <c r="J21" s="119">
        <f>J13</f>
        <v>9</v>
      </c>
      <c r="K21" s="119"/>
      <c r="L21" s="325">
        <f>H21*J21</f>
        <v>216</v>
      </c>
      <c r="M21" s="325"/>
      <c r="N21" s="139">
        <f t="shared" si="5"/>
        <v>10.8</v>
      </c>
      <c r="O21" s="139"/>
      <c r="P21" s="139">
        <f t="shared" si="6"/>
        <v>21.6</v>
      </c>
      <c r="Q21" s="139"/>
      <c r="R21" s="135">
        <f>L21*$V$3+N21*$V$4+P21*$V$5</f>
        <v>28769.040000000001</v>
      </c>
      <c r="S21" s="135"/>
      <c r="T21" s="136"/>
    </row>
    <row r="22" spans="2:20" ht="13.5" x14ac:dyDescent="0.2">
      <c r="B22" s="144" t="s">
        <v>1347</v>
      </c>
      <c r="C22" s="227"/>
      <c r="D22" s="145"/>
      <c r="E22" s="145"/>
      <c r="F22" s="145"/>
      <c r="G22" s="145"/>
      <c r="H22" s="145"/>
      <c r="I22" s="145"/>
      <c r="J22" s="328"/>
      <c r="K22" s="328"/>
      <c r="L22" s="561">
        <f>SUM(L9:P13,L17:P21)</f>
        <v>263.93</v>
      </c>
      <c r="M22" s="561"/>
      <c r="N22" s="561"/>
      <c r="O22" s="561"/>
      <c r="P22" s="561"/>
      <c r="Q22" s="324"/>
      <c r="R22" s="146">
        <f>SUM(R9:R13,R17:R21)</f>
        <v>30567.810300000001</v>
      </c>
      <c r="S22" s="146"/>
    </row>
    <row r="23" spans="2:20" x14ac:dyDescent="0.2">
      <c r="B23" s="134" t="s">
        <v>1348</v>
      </c>
      <c r="C23" s="134"/>
      <c r="D23" s="119"/>
      <c r="E23" s="119"/>
      <c r="F23" s="119"/>
      <c r="G23" s="119"/>
      <c r="H23" s="119"/>
      <c r="I23" s="119"/>
      <c r="J23" s="119"/>
      <c r="K23" s="119"/>
      <c r="L23" s="119"/>
      <c r="M23" s="119"/>
      <c r="N23" s="119"/>
      <c r="O23" s="119"/>
      <c r="P23" s="119"/>
      <c r="Q23" s="119"/>
      <c r="R23" s="147"/>
      <c r="S23" s="147"/>
    </row>
    <row r="24" spans="2:20" x14ac:dyDescent="0.2">
      <c r="B24" s="137" t="s">
        <v>1332</v>
      </c>
      <c r="C24" s="137"/>
      <c r="D24" s="119" t="s">
        <v>1349</v>
      </c>
      <c r="E24" s="119"/>
      <c r="F24" s="119"/>
      <c r="G24" s="119"/>
      <c r="H24" s="119"/>
      <c r="I24" s="119"/>
      <c r="J24" s="119"/>
      <c r="K24" s="119"/>
      <c r="L24" s="119"/>
      <c r="M24" s="119"/>
      <c r="N24" s="119"/>
      <c r="O24" s="119"/>
      <c r="P24" s="119"/>
      <c r="Q24" s="119"/>
      <c r="R24" s="147"/>
      <c r="S24" s="147"/>
    </row>
    <row r="25" spans="2:20" x14ac:dyDescent="0.2">
      <c r="B25" s="137" t="s">
        <v>1350</v>
      </c>
      <c r="C25" s="137"/>
      <c r="D25" s="119"/>
      <c r="E25" s="119"/>
      <c r="F25" s="119"/>
      <c r="G25" s="119"/>
      <c r="H25" s="119"/>
      <c r="I25" s="119"/>
      <c r="J25" s="119"/>
      <c r="K25" s="119"/>
      <c r="L25" s="119"/>
      <c r="M25" s="119"/>
      <c r="N25" s="119"/>
      <c r="O25" s="119"/>
      <c r="P25" s="119"/>
      <c r="Q25" s="119"/>
      <c r="R25" s="147"/>
      <c r="S25" s="147"/>
    </row>
    <row r="26" spans="2:20" x14ac:dyDescent="0.2">
      <c r="B26" s="141" t="s">
        <v>1351</v>
      </c>
      <c r="C26" s="141"/>
      <c r="D26" s="119" t="s">
        <v>1349</v>
      </c>
      <c r="E26" s="119"/>
      <c r="F26" s="119"/>
      <c r="G26" s="119"/>
      <c r="H26" s="119"/>
      <c r="I26" s="119"/>
      <c r="J26" s="119"/>
      <c r="K26" s="119"/>
      <c r="L26" s="139"/>
      <c r="M26" s="139"/>
      <c r="N26" s="140"/>
      <c r="O26" s="140"/>
      <c r="P26" s="140"/>
      <c r="Q26" s="140"/>
      <c r="R26" s="147"/>
      <c r="S26" s="147"/>
    </row>
    <row r="27" spans="2:20" x14ac:dyDescent="0.2">
      <c r="B27" s="137" t="s">
        <v>1352</v>
      </c>
      <c r="C27" s="137"/>
      <c r="D27" s="119" t="s">
        <v>1338</v>
      </c>
      <c r="E27" s="119"/>
      <c r="F27" s="119"/>
      <c r="G27" s="119"/>
      <c r="H27" s="119"/>
      <c r="I27" s="119"/>
      <c r="J27" s="119"/>
      <c r="K27" s="119"/>
      <c r="L27" s="119"/>
      <c r="M27" s="119"/>
      <c r="N27" s="119"/>
      <c r="O27" s="119"/>
      <c r="P27" s="119"/>
      <c r="Q27" s="119"/>
      <c r="R27" s="147"/>
      <c r="S27" s="147"/>
    </row>
    <row r="28" spans="2:20" ht="15.75" x14ac:dyDescent="0.25">
      <c r="B28" s="141" t="s">
        <v>1353</v>
      </c>
      <c r="C28" s="141"/>
      <c r="D28" s="119">
        <v>33</v>
      </c>
      <c r="E28" s="119"/>
      <c r="F28" s="119">
        <v>4</v>
      </c>
      <c r="G28" s="119"/>
      <c r="H28" s="138">
        <f>D28*F28</f>
        <v>132</v>
      </c>
      <c r="I28" s="138"/>
      <c r="J28" s="138">
        <f>J13</f>
        <v>9</v>
      </c>
      <c r="K28" s="138"/>
      <c r="L28" s="325">
        <f t="shared" ref="L28:L29" si="7">H28*J28</f>
        <v>1188</v>
      </c>
      <c r="M28" s="325"/>
      <c r="N28" s="139">
        <f>L28*0.05</f>
        <v>59.400000000000006</v>
      </c>
      <c r="O28" s="139"/>
      <c r="P28" s="139">
        <f t="shared" ref="P28:P29" si="8">L28*0.1</f>
        <v>118.80000000000001</v>
      </c>
      <c r="Q28" s="139"/>
      <c r="R28" s="135">
        <f>L28*$V$3+N28*$V$4+P28*$V$5</f>
        <v>158229.72000000003</v>
      </c>
      <c r="S28" s="135"/>
      <c r="T28" s="136"/>
    </row>
    <row r="29" spans="2:20" ht="15.75" x14ac:dyDescent="0.25">
      <c r="B29" s="141" t="s">
        <v>1354</v>
      </c>
      <c r="C29" s="141"/>
      <c r="D29" s="119">
        <v>2</v>
      </c>
      <c r="E29" s="119"/>
      <c r="F29" s="119">
        <v>2</v>
      </c>
      <c r="G29" s="119"/>
      <c r="H29" s="138">
        <f t="shared" ref="H29" si="9">D29*F29</f>
        <v>4</v>
      </c>
      <c r="I29" s="138"/>
      <c r="J29" s="138">
        <f>J13</f>
        <v>9</v>
      </c>
      <c r="K29" s="138"/>
      <c r="L29" s="325">
        <f t="shared" si="7"/>
        <v>36</v>
      </c>
      <c r="M29" s="325"/>
      <c r="N29" s="139">
        <f>L29*0.05</f>
        <v>1.8</v>
      </c>
      <c r="O29" s="139"/>
      <c r="P29" s="139">
        <f t="shared" si="8"/>
        <v>3.6</v>
      </c>
      <c r="Q29" s="139"/>
      <c r="R29" s="135">
        <f>L29*$V$3+N29*$V$4+P29*$V$5</f>
        <v>4794.8400000000011</v>
      </c>
      <c r="S29" s="135"/>
      <c r="T29" s="136"/>
    </row>
    <row r="30" spans="2:20" x14ac:dyDescent="0.2">
      <c r="B30" s="137" t="s">
        <v>1355</v>
      </c>
      <c r="C30" s="137"/>
      <c r="D30" s="119" t="s">
        <v>71</v>
      </c>
      <c r="E30" s="119"/>
      <c r="F30" s="119"/>
      <c r="G30" s="119"/>
      <c r="H30" s="119"/>
      <c r="I30" s="119"/>
      <c r="J30" s="119"/>
      <c r="K30" s="119"/>
      <c r="L30" s="119"/>
      <c r="M30" s="119"/>
      <c r="N30" s="119"/>
      <c r="O30" s="119"/>
      <c r="P30" s="119"/>
      <c r="Q30" s="119"/>
      <c r="R30" s="147"/>
      <c r="S30" s="147"/>
    </row>
    <row r="31" spans="2:20" x14ac:dyDescent="0.2">
      <c r="B31" s="137" t="s">
        <v>1356</v>
      </c>
      <c r="C31" s="137"/>
      <c r="D31" s="119" t="s">
        <v>71</v>
      </c>
      <c r="E31" s="119"/>
      <c r="F31" s="119"/>
      <c r="G31" s="119"/>
      <c r="H31" s="119"/>
      <c r="I31" s="119"/>
      <c r="J31" s="119"/>
      <c r="K31" s="119"/>
      <c r="L31" s="119"/>
      <c r="M31" s="119"/>
      <c r="N31" s="119"/>
      <c r="O31" s="119"/>
      <c r="P31" s="119"/>
      <c r="Q31" s="119"/>
      <c r="R31" s="147"/>
      <c r="S31" s="147"/>
    </row>
    <row r="32" spans="2:20" x14ac:dyDescent="0.2">
      <c r="B32" s="137" t="s">
        <v>1357</v>
      </c>
      <c r="C32" s="137"/>
      <c r="D32" s="119" t="s">
        <v>71</v>
      </c>
      <c r="E32" s="119"/>
      <c r="F32" s="119"/>
      <c r="G32" s="119"/>
      <c r="H32" s="119"/>
      <c r="I32" s="119"/>
      <c r="J32" s="119"/>
      <c r="K32" s="119"/>
      <c r="L32" s="119"/>
      <c r="M32" s="119"/>
      <c r="N32" s="119"/>
      <c r="O32" s="119"/>
      <c r="P32" s="119"/>
      <c r="Q32" s="119"/>
      <c r="R32" s="147"/>
      <c r="S32" s="147"/>
    </row>
    <row r="33" spans="2:23" x14ac:dyDescent="0.2">
      <c r="B33" s="137" t="s">
        <v>1358</v>
      </c>
      <c r="C33" s="137"/>
      <c r="D33" s="119" t="s">
        <v>71</v>
      </c>
      <c r="E33" s="119"/>
      <c r="F33" s="119"/>
      <c r="G33" s="119"/>
      <c r="H33" s="119"/>
      <c r="I33" s="119"/>
      <c r="J33" s="119"/>
      <c r="K33" s="119"/>
      <c r="L33" s="119"/>
      <c r="M33" s="119"/>
      <c r="N33" s="119"/>
      <c r="O33" s="119"/>
      <c r="P33" s="119"/>
      <c r="Q33" s="119"/>
      <c r="R33" s="147"/>
      <c r="S33" s="147"/>
    </row>
    <row r="34" spans="2:23" ht="13.5" x14ac:dyDescent="0.2">
      <c r="B34" s="148" t="s">
        <v>1359</v>
      </c>
      <c r="C34" s="228"/>
      <c r="D34" s="149"/>
      <c r="E34" s="149"/>
      <c r="F34" s="149"/>
      <c r="G34" s="149"/>
      <c r="H34" s="149"/>
      <c r="I34" s="149"/>
      <c r="J34" s="150"/>
      <c r="K34" s="150"/>
      <c r="L34" s="562">
        <f>SUM(L28:P29)</f>
        <v>1407.6</v>
      </c>
      <c r="M34" s="562"/>
      <c r="N34" s="562"/>
      <c r="O34" s="562"/>
      <c r="P34" s="562"/>
      <c r="Q34" s="325"/>
      <c r="R34" s="147">
        <f>SUM(R28:R29)</f>
        <v>163024.56000000003</v>
      </c>
      <c r="S34" s="147"/>
    </row>
    <row r="35" spans="2:23" ht="25.5" customHeight="1" x14ac:dyDescent="0.2">
      <c r="B35" s="151" t="s">
        <v>1360</v>
      </c>
      <c r="C35" s="229"/>
      <c r="D35" s="152"/>
      <c r="E35" s="152"/>
      <c r="F35" s="152"/>
      <c r="G35" s="152"/>
      <c r="H35" s="152"/>
      <c r="I35" s="152"/>
      <c r="J35" s="152"/>
      <c r="K35" s="152"/>
      <c r="L35" s="573">
        <f>ROUND(L22+L34,-1)</f>
        <v>1670</v>
      </c>
      <c r="M35" s="573"/>
      <c r="N35" s="573"/>
      <c r="O35" s="573"/>
      <c r="P35" s="573"/>
      <c r="Q35" s="326"/>
      <c r="R35" s="153">
        <f>ROUND(R22+R34,-3)</f>
        <v>194000</v>
      </c>
      <c r="S35" s="233"/>
      <c r="T35" s="154"/>
    </row>
    <row r="36" spans="2:23" s="131" customFormat="1" x14ac:dyDescent="0.2">
      <c r="B36" s="570" t="s">
        <v>1302</v>
      </c>
      <c r="C36" s="571"/>
      <c r="D36" s="571"/>
      <c r="E36" s="571"/>
      <c r="F36" s="571"/>
      <c r="G36" s="571"/>
      <c r="H36" s="571"/>
      <c r="I36" s="571"/>
      <c r="J36" s="571"/>
      <c r="K36" s="571"/>
      <c r="L36" s="571"/>
      <c r="M36" s="571"/>
      <c r="N36" s="571"/>
      <c r="O36" s="571"/>
      <c r="P36" s="571"/>
      <c r="Q36" s="571"/>
      <c r="R36" s="572"/>
      <c r="S36" s="232"/>
      <c r="U36" s="125"/>
      <c r="V36" s="130"/>
      <c r="W36" s="221" t="s">
        <v>24</v>
      </c>
    </row>
    <row r="37" spans="2:23" ht="15.75" x14ac:dyDescent="0.25">
      <c r="B37" s="134" t="s">
        <v>1327</v>
      </c>
      <c r="C37" s="134"/>
      <c r="D37" s="119" t="s">
        <v>71</v>
      </c>
      <c r="E37" s="119"/>
      <c r="F37" s="119"/>
      <c r="G37" s="119"/>
      <c r="H37" s="119"/>
      <c r="I37" s="119"/>
      <c r="J37" s="119"/>
      <c r="K37" s="119"/>
      <c r="L37" s="119"/>
      <c r="M37" s="119"/>
      <c r="N37" s="119"/>
      <c r="O37" s="119"/>
      <c r="P37" s="119"/>
      <c r="Q37" s="119"/>
      <c r="R37" s="155"/>
      <c r="S37" s="155"/>
      <c r="T37" s="136"/>
      <c r="U37" s="214" t="s">
        <v>1329</v>
      </c>
      <c r="V37" s="215">
        <v>0</v>
      </c>
    </row>
    <row r="38" spans="2:23" ht="15.75" x14ac:dyDescent="0.25">
      <c r="B38" s="134" t="s">
        <v>1328</v>
      </c>
      <c r="C38" s="134"/>
      <c r="D38" s="119" t="s">
        <v>71</v>
      </c>
      <c r="E38" s="119"/>
      <c r="F38" s="119"/>
      <c r="G38" s="119"/>
      <c r="H38" s="119"/>
      <c r="I38" s="119"/>
      <c r="J38" s="119"/>
      <c r="K38" s="119"/>
      <c r="L38" s="119"/>
      <c r="M38" s="119"/>
      <c r="N38" s="119"/>
      <c r="O38" s="119"/>
      <c r="P38" s="119"/>
      <c r="Q38" s="119"/>
      <c r="R38" s="155"/>
      <c r="S38" s="155"/>
      <c r="T38" s="136"/>
      <c r="U38" s="216" t="s">
        <v>1331</v>
      </c>
      <c r="V38" s="217">
        <v>4</v>
      </c>
    </row>
    <row r="39" spans="2:23" ht="15.75" x14ac:dyDescent="0.25">
      <c r="B39" s="134" t="s">
        <v>1330</v>
      </c>
      <c r="C39" s="134"/>
      <c r="D39" s="119"/>
      <c r="E39" s="119"/>
      <c r="F39" s="119"/>
      <c r="G39" s="119"/>
      <c r="H39" s="119"/>
      <c r="I39" s="119"/>
      <c r="J39" s="119"/>
      <c r="K39" s="119"/>
      <c r="L39" s="119"/>
      <c r="M39" s="119"/>
      <c r="N39" s="119"/>
      <c r="O39" s="119"/>
      <c r="P39" s="119"/>
      <c r="Q39" s="119"/>
      <c r="R39" s="155"/>
      <c r="S39" s="155"/>
      <c r="T39" s="136"/>
    </row>
    <row r="40" spans="2:23" ht="15.75" x14ac:dyDescent="0.25">
      <c r="B40" s="137" t="s">
        <v>1332</v>
      </c>
      <c r="C40" s="137"/>
      <c r="D40" s="119">
        <v>1</v>
      </c>
      <c r="E40" s="119"/>
      <c r="F40" s="119">
        <v>1</v>
      </c>
      <c r="G40" s="119"/>
      <c r="H40" s="143">
        <f>D40*F40</f>
        <v>1</v>
      </c>
      <c r="I40" s="143"/>
      <c r="J40" s="119">
        <f>V38</f>
        <v>4</v>
      </c>
      <c r="K40" s="119"/>
      <c r="L40" s="139">
        <f>H40*J40</f>
        <v>4</v>
      </c>
      <c r="M40" s="139"/>
      <c r="N40" s="140">
        <f>ROUND(L40*0.05,2)</f>
        <v>0.2</v>
      </c>
      <c r="O40" s="140"/>
      <c r="P40" s="140">
        <f t="shared" ref="P40" si="10">L40*0.1</f>
        <v>0.4</v>
      </c>
      <c r="Q40" s="140"/>
      <c r="R40" s="135">
        <f>L40*$V$3+N40*$V$4+P40*$V$5</f>
        <v>532.76</v>
      </c>
      <c r="S40" s="135"/>
      <c r="T40" s="136"/>
    </row>
    <row r="41" spans="2:23" ht="15.75" x14ac:dyDescent="0.25">
      <c r="B41" s="137" t="s">
        <v>1333</v>
      </c>
      <c r="C41" s="137"/>
      <c r="D41" s="119" t="s">
        <v>71</v>
      </c>
      <c r="E41" s="119"/>
      <c r="F41" s="119"/>
      <c r="G41" s="119"/>
      <c r="H41" s="119"/>
      <c r="I41" s="119"/>
      <c r="J41" s="119"/>
      <c r="K41" s="119"/>
      <c r="L41" s="119"/>
      <c r="M41" s="119"/>
      <c r="N41" s="119"/>
      <c r="O41" s="119"/>
      <c r="P41" s="119"/>
      <c r="Q41" s="119"/>
      <c r="R41" s="155"/>
      <c r="S41" s="155"/>
      <c r="T41" s="136"/>
    </row>
    <row r="42" spans="2:23" ht="15.75" x14ac:dyDescent="0.25">
      <c r="B42" s="137" t="s">
        <v>1337</v>
      </c>
      <c r="C42" s="137"/>
      <c r="D42" s="119"/>
      <c r="E42" s="119"/>
      <c r="F42" s="119"/>
      <c r="G42" s="119"/>
      <c r="H42" s="119"/>
      <c r="I42" s="119"/>
      <c r="J42" s="119"/>
      <c r="K42" s="119"/>
      <c r="L42" s="119"/>
      <c r="M42" s="119"/>
      <c r="N42" s="119"/>
      <c r="O42" s="119"/>
      <c r="P42" s="119"/>
      <c r="Q42" s="119"/>
      <c r="R42" s="155"/>
      <c r="S42" s="155"/>
      <c r="T42" s="136"/>
    </row>
    <row r="43" spans="2:23" ht="15.75" x14ac:dyDescent="0.25">
      <c r="B43" s="141" t="s">
        <v>1331</v>
      </c>
      <c r="C43" s="141"/>
      <c r="D43" s="119"/>
      <c r="E43" s="119"/>
      <c r="F43" s="119"/>
      <c r="G43" s="119"/>
      <c r="H43" s="138"/>
      <c r="I43" s="138"/>
      <c r="J43" s="119"/>
      <c r="K43" s="119"/>
      <c r="L43" s="119"/>
      <c r="M43" s="119"/>
      <c r="N43" s="325"/>
      <c r="O43" s="325"/>
      <c r="P43" s="325"/>
      <c r="Q43" s="325"/>
      <c r="R43" s="156"/>
      <c r="S43" s="156"/>
      <c r="T43" s="136"/>
    </row>
    <row r="44" spans="2:23" ht="28.5" x14ac:dyDescent="0.25">
      <c r="B44" s="141" t="s">
        <v>1361</v>
      </c>
      <c r="C44" s="141"/>
      <c r="D44" s="157">
        <v>8</v>
      </c>
      <c r="E44" s="157"/>
      <c r="F44" s="157">
        <v>1</v>
      </c>
      <c r="G44" s="157"/>
      <c r="H44" s="158">
        <f>D44*F44</f>
        <v>8</v>
      </c>
      <c r="I44" s="158"/>
      <c r="J44" s="157">
        <f>V38</f>
        <v>4</v>
      </c>
      <c r="K44" s="157"/>
      <c r="L44" s="159">
        <f>H44*J44</f>
        <v>32</v>
      </c>
      <c r="M44" s="159"/>
      <c r="N44" s="160">
        <f>L44*0.05</f>
        <v>1.6</v>
      </c>
      <c r="O44" s="160"/>
      <c r="P44" s="160">
        <f>L44*0.1</f>
        <v>3.2</v>
      </c>
      <c r="Q44" s="160"/>
      <c r="R44" s="161">
        <f>L44*$V$3+N44*$V$4+P44*$V$5</f>
        <v>4262.08</v>
      </c>
      <c r="S44" s="161"/>
      <c r="T44" s="136"/>
    </row>
    <row r="45" spans="2:23" ht="15.75" x14ac:dyDescent="0.25">
      <c r="B45" s="137" t="s">
        <v>1339</v>
      </c>
      <c r="C45" s="137"/>
      <c r="D45" s="119" t="s">
        <v>1362</v>
      </c>
      <c r="E45" s="119"/>
      <c r="F45" s="119"/>
      <c r="G45" s="119"/>
      <c r="H45" s="119"/>
      <c r="I45" s="119"/>
      <c r="J45" s="119"/>
      <c r="K45" s="119"/>
      <c r="L45" s="119"/>
      <c r="M45" s="119"/>
      <c r="N45" s="119"/>
      <c r="O45" s="119"/>
      <c r="P45" s="119"/>
      <c r="Q45" s="119"/>
      <c r="R45" s="155"/>
      <c r="S45" s="155"/>
      <c r="T45" s="136"/>
    </row>
    <row r="46" spans="2:23" ht="15.75" x14ac:dyDescent="0.25">
      <c r="B46" s="137" t="s">
        <v>1341</v>
      </c>
      <c r="C46" s="137"/>
      <c r="D46" s="119"/>
      <c r="E46" s="119"/>
      <c r="F46" s="119"/>
      <c r="G46" s="119"/>
      <c r="H46" s="119"/>
      <c r="I46" s="119"/>
      <c r="J46" s="119"/>
      <c r="K46" s="119"/>
      <c r="L46" s="119"/>
      <c r="M46" s="119"/>
      <c r="N46" s="119"/>
      <c r="O46" s="119"/>
      <c r="P46" s="119"/>
      <c r="Q46" s="119"/>
      <c r="R46" s="155"/>
      <c r="S46" s="155"/>
      <c r="T46" s="136"/>
    </row>
    <row r="47" spans="2:23" ht="15.75" x14ac:dyDescent="0.25">
      <c r="B47" s="141" t="s">
        <v>1329</v>
      </c>
      <c r="C47" s="141"/>
      <c r="D47" s="119"/>
      <c r="E47" s="119"/>
      <c r="F47" s="119"/>
      <c r="G47" s="119"/>
      <c r="H47" s="138"/>
      <c r="I47" s="138"/>
      <c r="J47" s="119"/>
      <c r="K47" s="119"/>
      <c r="L47" s="119"/>
      <c r="M47" s="119"/>
      <c r="N47" s="325"/>
      <c r="O47" s="325"/>
      <c r="P47" s="325"/>
      <c r="Q47" s="325"/>
      <c r="R47" s="156"/>
      <c r="S47" s="156"/>
      <c r="T47" s="136"/>
    </row>
    <row r="48" spans="2:23" ht="25.5" x14ac:dyDescent="0.25">
      <c r="B48" s="162" t="s">
        <v>1342</v>
      </c>
      <c r="C48" s="162"/>
      <c r="D48" s="119" t="s">
        <v>1363</v>
      </c>
      <c r="E48" s="119"/>
      <c r="F48" s="119"/>
      <c r="G48" s="119"/>
      <c r="H48" s="138"/>
      <c r="I48" s="138"/>
      <c r="J48" s="119"/>
      <c r="K48" s="119"/>
      <c r="L48" s="119"/>
      <c r="M48" s="119"/>
      <c r="N48" s="325"/>
      <c r="O48" s="325"/>
      <c r="P48" s="325"/>
      <c r="Q48" s="325"/>
      <c r="R48" s="156"/>
      <c r="S48" s="156"/>
      <c r="T48" s="136"/>
    </row>
    <row r="49" spans="2:20" ht="15.75" x14ac:dyDescent="0.25">
      <c r="B49" s="162" t="s">
        <v>1343</v>
      </c>
      <c r="C49" s="162"/>
      <c r="D49" s="119" t="s">
        <v>1363</v>
      </c>
      <c r="E49" s="119"/>
      <c r="F49" s="119"/>
      <c r="G49" s="119"/>
      <c r="H49" s="138"/>
      <c r="I49" s="138"/>
      <c r="J49" s="119"/>
      <c r="K49" s="119"/>
      <c r="L49" s="119"/>
      <c r="M49" s="119"/>
      <c r="N49" s="325"/>
      <c r="O49" s="325"/>
      <c r="P49" s="325"/>
      <c r="Q49" s="325"/>
      <c r="R49" s="156"/>
      <c r="S49" s="156"/>
      <c r="T49" s="136"/>
    </row>
    <row r="50" spans="2:20" ht="15.75" x14ac:dyDescent="0.25">
      <c r="B50" s="162" t="s">
        <v>1364</v>
      </c>
      <c r="C50" s="162"/>
      <c r="D50" s="119" t="s">
        <v>71</v>
      </c>
      <c r="E50" s="119"/>
      <c r="F50" s="119"/>
      <c r="G50" s="119"/>
      <c r="H50" s="138"/>
      <c r="I50" s="138"/>
      <c r="J50" s="119"/>
      <c r="K50" s="119"/>
      <c r="L50" s="119"/>
      <c r="M50" s="119"/>
      <c r="N50" s="325"/>
      <c r="O50" s="325"/>
      <c r="P50" s="325"/>
      <c r="Q50" s="325"/>
      <c r="R50" s="156"/>
      <c r="S50" s="156"/>
      <c r="T50" s="136"/>
    </row>
    <row r="51" spans="2:20" ht="15.75" x14ac:dyDescent="0.25">
      <c r="B51" s="162" t="s">
        <v>1365</v>
      </c>
      <c r="C51" s="162"/>
      <c r="D51" s="119" t="s">
        <v>71</v>
      </c>
      <c r="E51" s="119"/>
      <c r="F51" s="119"/>
      <c r="G51" s="119"/>
      <c r="H51" s="138"/>
      <c r="I51" s="138"/>
      <c r="J51" s="119"/>
      <c r="K51" s="119"/>
      <c r="L51" s="119"/>
      <c r="M51" s="119"/>
      <c r="N51" s="325"/>
      <c r="O51" s="325"/>
      <c r="P51" s="325"/>
      <c r="Q51" s="325"/>
      <c r="R51" s="156"/>
      <c r="S51" s="156"/>
      <c r="T51" s="136"/>
    </row>
    <row r="52" spans="2:20" ht="28.5" x14ac:dyDescent="0.25">
      <c r="B52" s="162" t="s">
        <v>1366</v>
      </c>
      <c r="C52" s="162"/>
      <c r="D52" s="119">
        <v>2</v>
      </c>
      <c r="E52" s="119"/>
      <c r="F52" s="119">
        <v>1</v>
      </c>
      <c r="G52" s="119"/>
      <c r="H52" s="138">
        <f>D52*F52</f>
        <v>2</v>
      </c>
      <c r="I52" s="138"/>
      <c r="J52" s="119">
        <f>V37</f>
        <v>0</v>
      </c>
      <c r="K52" s="119"/>
      <c r="L52" s="119">
        <f>H52*J52</f>
        <v>0</v>
      </c>
      <c r="M52" s="119"/>
      <c r="N52" s="325">
        <f>L52*0.05</f>
        <v>0</v>
      </c>
      <c r="O52" s="325"/>
      <c r="P52" s="325">
        <f>L52*0.1</f>
        <v>0</v>
      </c>
      <c r="Q52" s="325"/>
      <c r="R52" s="163">
        <f>L52*$V$3+N52*$V$4+P52*$V$5</f>
        <v>0</v>
      </c>
      <c r="S52" s="163"/>
      <c r="T52" s="136"/>
    </row>
    <row r="53" spans="2:20" ht="15.75" x14ac:dyDescent="0.25">
      <c r="B53" s="141" t="s">
        <v>1331</v>
      </c>
      <c r="C53" s="141"/>
      <c r="D53" s="119"/>
      <c r="E53" s="119"/>
      <c r="F53" s="119"/>
      <c r="G53" s="119"/>
      <c r="H53" s="138"/>
      <c r="I53" s="138"/>
      <c r="J53" s="119"/>
      <c r="K53" s="119"/>
      <c r="L53" s="119"/>
      <c r="M53" s="119"/>
      <c r="N53" s="325"/>
      <c r="O53" s="325"/>
      <c r="P53" s="325"/>
      <c r="Q53" s="325"/>
      <c r="R53" s="164"/>
      <c r="S53" s="164"/>
      <c r="T53" s="136"/>
    </row>
    <row r="54" spans="2:20" ht="15.75" x14ac:dyDescent="0.25">
      <c r="B54" s="162" t="s">
        <v>1367</v>
      </c>
      <c r="C54" s="162"/>
      <c r="D54" s="119">
        <v>2</v>
      </c>
      <c r="E54" s="119"/>
      <c r="F54" s="119">
        <v>1</v>
      </c>
      <c r="G54" s="119"/>
      <c r="H54" s="138">
        <f>D54*F54</f>
        <v>2</v>
      </c>
      <c r="I54" s="138"/>
      <c r="J54" s="119">
        <f>V38</f>
        <v>4</v>
      </c>
      <c r="K54" s="119"/>
      <c r="L54" s="165">
        <f>H54*J54</f>
        <v>8</v>
      </c>
      <c r="M54" s="165"/>
      <c r="N54" s="166">
        <f>L54*0.05</f>
        <v>0.4</v>
      </c>
      <c r="O54" s="166"/>
      <c r="P54" s="166">
        <f>L54*0.1</f>
        <v>0.8</v>
      </c>
      <c r="Q54" s="166"/>
      <c r="R54" s="164">
        <f>L54*$V$3+N54*$V$4+P54*$V$5</f>
        <v>1065.52</v>
      </c>
      <c r="S54" s="164"/>
      <c r="T54" s="136"/>
    </row>
    <row r="55" spans="2:20" ht="15.75" x14ac:dyDescent="0.25">
      <c r="B55" s="162" t="s">
        <v>1368</v>
      </c>
      <c r="C55" s="162"/>
      <c r="D55" s="119">
        <v>2</v>
      </c>
      <c r="E55" s="119"/>
      <c r="F55" s="119">
        <v>1</v>
      </c>
      <c r="G55" s="119"/>
      <c r="H55" s="138">
        <f>D55*F55</f>
        <v>2</v>
      </c>
      <c r="I55" s="138"/>
      <c r="J55" s="167">
        <f>ROUND(0.02*V38,2)</f>
        <v>0.08</v>
      </c>
      <c r="K55" s="167"/>
      <c r="L55" s="168">
        <f>ROUND(H55*J55,2)</f>
        <v>0.16</v>
      </c>
      <c r="M55" s="168"/>
      <c r="N55" s="168">
        <f>ROUND(L55*0.05,2)</f>
        <v>0.01</v>
      </c>
      <c r="O55" s="168"/>
      <c r="P55" s="168">
        <f>ROUND(L55*0.1,2)</f>
        <v>0.02</v>
      </c>
      <c r="Q55" s="168"/>
      <c r="R55" s="164">
        <f>ROUND(L55*$V$3+N55*$V$4+P55*$V$5,2)</f>
        <v>21.83</v>
      </c>
      <c r="S55" s="164"/>
      <c r="T55" s="136"/>
    </row>
    <row r="56" spans="2:20" ht="15.75" x14ac:dyDescent="0.25">
      <c r="B56" s="162" t="s">
        <v>1369</v>
      </c>
      <c r="C56" s="162"/>
      <c r="D56" s="119" t="s">
        <v>71</v>
      </c>
      <c r="E56" s="119"/>
      <c r="F56" s="119"/>
      <c r="G56" s="119"/>
      <c r="H56" s="138"/>
      <c r="I56" s="138"/>
      <c r="J56" s="119"/>
      <c r="K56" s="119"/>
      <c r="L56" s="119"/>
      <c r="M56" s="119"/>
      <c r="N56" s="325"/>
      <c r="O56" s="325"/>
      <c r="P56" s="325"/>
      <c r="Q56" s="325"/>
      <c r="R56" s="164"/>
      <c r="S56" s="164"/>
      <c r="T56" s="136"/>
    </row>
    <row r="57" spans="2:20" ht="13.5" x14ac:dyDescent="0.2">
      <c r="B57" s="144" t="s">
        <v>1347</v>
      </c>
      <c r="C57" s="227"/>
      <c r="D57" s="145"/>
      <c r="E57" s="145"/>
      <c r="F57" s="145"/>
      <c r="G57" s="145"/>
      <c r="H57" s="145"/>
      <c r="I57" s="145"/>
      <c r="J57" s="328"/>
      <c r="K57" s="328"/>
      <c r="L57" s="561">
        <f>SUM(L40:P44,L52:P52,L54:P55)</f>
        <v>50.79</v>
      </c>
      <c r="M57" s="561"/>
      <c r="N57" s="561"/>
      <c r="O57" s="561"/>
      <c r="P57" s="561"/>
      <c r="Q57" s="324"/>
      <c r="R57" s="169">
        <f>SUM(R40, R44,R52,R54:R55)</f>
        <v>5882.1900000000005</v>
      </c>
      <c r="S57" s="169"/>
    </row>
    <row r="58" spans="2:20" x14ac:dyDescent="0.2">
      <c r="B58" s="134" t="s">
        <v>1348</v>
      </c>
      <c r="C58" s="134"/>
      <c r="D58" s="119"/>
      <c r="E58" s="119"/>
      <c r="F58" s="119"/>
      <c r="G58" s="119"/>
      <c r="H58" s="119"/>
      <c r="I58" s="119"/>
      <c r="J58" s="119"/>
      <c r="K58" s="119"/>
      <c r="L58" s="119"/>
      <c r="M58" s="119"/>
      <c r="N58" s="119"/>
      <c r="O58" s="119"/>
      <c r="P58" s="119"/>
      <c r="Q58" s="119"/>
      <c r="R58" s="170"/>
      <c r="S58" s="170"/>
    </row>
    <row r="59" spans="2:20" x14ac:dyDescent="0.2">
      <c r="B59" s="137" t="s">
        <v>1332</v>
      </c>
      <c r="C59" s="137"/>
      <c r="D59" s="119" t="s">
        <v>1349</v>
      </c>
      <c r="E59" s="119"/>
      <c r="F59" s="119"/>
      <c r="G59" s="119"/>
      <c r="H59" s="119"/>
      <c r="I59" s="119"/>
      <c r="J59" s="119"/>
      <c r="K59" s="119"/>
      <c r="L59" s="119"/>
      <c r="M59" s="119"/>
      <c r="N59" s="119"/>
      <c r="O59" s="119"/>
      <c r="P59" s="119"/>
      <c r="Q59" s="119"/>
      <c r="R59" s="170"/>
      <c r="S59" s="170"/>
    </row>
    <row r="60" spans="2:20" x14ac:dyDescent="0.2">
      <c r="B60" s="137" t="s">
        <v>1350</v>
      </c>
      <c r="C60" s="137"/>
      <c r="D60" s="119" t="s">
        <v>1370</v>
      </c>
      <c r="E60" s="119"/>
      <c r="F60" s="119"/>
      <c r="G60" s="119"/>
      <c r="H60" s="119"/>
      <c r="I60" s="119"/>
      <c r="J60" s="119"/>
      <c r="K60" s="119"/>
      <c r="L60" s="119"/>
      <c r="M60" s="119"/>
      <c r="N60" s="119"/>
      <c r="O60" s="119"/>
      <c r="P60" s="119"/>
      <c r="Q60" s="119"/>
      <c r="R60" s="170"/>
      <c r="S60" s="170"/>
    </row>
    <row r="61" spans="2:20" x14ac:dyDescent="0.2">
      <c r="B61" s="137" t="s">
        <v>1352</v>
      </c>
      <c r="C61" s="137"/>
      <c r="D61" s="119"/>
      <c r="E61" s="119"/>
      <c r="F61" s="119"/>
      <c r="G61" s="119"/>
      <c r="H61" s="119"/>
      <c r="I61" s="119"/>
      <c r="J61" s="119"/>
      <c r="K61" s="119"/>
      <c r="L61" s="119"/>
      <c r="M61" s="119"/>
      <c r="N61" s="119"/>
      <c r="O61" s="119"/>
      <c r="P61" s="119"/>
      <c r="Q61" s="119"/>
      <c r="R61" s="170"/>
      <c r="S61" s="170"/>
    </row>
    <row r="62" spans="2:20" ht="15.75" x14ac:dyDescent="0.25">
      <c r="B62" s="141" t="s">
        <v>1371</v>
      </c>
      <c r="C62" s="141"/>
      <c r="D62" s="119">
        <v>2</v>
      </c>
      <c r="E62" s="119"/>
      <c r="F62" s="119">
        <v>1</v>
      </c>
      <c r="G62" s="119"/>
      <c r="H62" s="138">
        <f>D62*F62</f>
        <v>2</v>
      </c>
      <c r="I62" s="138"/>
      <c r="J62" s="119">
        <f>V38</f>
        <v>4</v>
      </c>
      <c r="K62" s="119"/>
      <c r="L62" s="165">
        <f>H62*J62</f>
        <v>8</v>
      </c>
      <c r="M62" s="165"/>
      <c r="N62" s="166">
        <f>L62*0.05</f>
        <v>0.4</v>
      </c>
      <c r="O62" s="166"/>
      <c r="P62" s="166">
        <f>L62*0.1</f>
        <v>0.8</v>
      </c>
      <c r="Q62" s="166"/>
      <c r="R62" s="164">
        <f>L62*$V$3+N62*$V$4+P62*$V$5</f>
        <v>1065.52</v>
      </c>
      <c r="S62" s="164"/>
      <c r="T62" s="136"/>
    </row>
    <row r="63" spans="2:20" x14ac:dyDescent="0.2">
      <c r="B63" s="137" t="s">
        <v>1355</v>
      </c>
      <c r="C63" s="137"/>
      <c r="D63" s="119" t="s">
        <v>1370</v>
      </c>
      <c r="E63" s="119"/>
      <c r="F63" s="119"/>
      <c r="G63" s="119"/>
      <c r="H63" s="119"/>
      <c r="I63" s="119"/>
      <c r="J63" s="119"/>
      <c r="K63" s="119"/>
      <c r="L63" s="119"/>
      <c r="M63" s="119"/>
      <c r="N63" s="119"/>
      <c r="O63" s="119"/>
      <c r="P63" s="119"/>
      <c r="Q63" s="119"/>
      <c r="R63" s="170"/>
      <c r="S63" s="170"/>
    </row>
    <row r="64" spans="2:20" x14ac:dyDescent="0.2">
      <c r="B64" s="137" t="s">
        <v>1356</v>
      </c>
      <c r="C64" s="137"/>
      <c r="D64" s="119" t="s">
        <v>1370</v>
      </c>
      <c r="E64" s="119"/>
      <c r="F64" s="119"/>
      <c r="G64" s="119"/>
      <c r="H64" s="119"/>
      <c r="I64" s="119"/>
      <c r="J64" s="119"/>
      <c r="K64" s="119"/>
      <c r="L64" s="119"/>
      <c r="M64" s="119"/>
      <c r="N64" s="119"/>
      <c r="O64" s="119"/>
      <c r="P64" s="119"/>
      <c r="Q64" s="119"/>
      <c r="R64" s="170"/>
      <c r="S64" s="170"/>
    </row>
    <row r="65" spans="2:20" x14ac:dyDescent="0.2">
      <c r="B65" s="137" t="s">
        <v>1357</v>
      </c>
      <c r="C65" s="137"/>
      <c r="D65" s="119" t="s">
        <v>71</v>
      </c>
      <c r="E65" s="119"/>
      <c r="F65" s="119"/>
      <c r="G65" s="119"/>
      <c r="H65" s="119"/>
      <c r="I65" s="119"/>
      <c r="J65" s="119"/>
      <c r="K65" s="119"/>
      <c r="L65" s="119"/>
      <c r="M65" s="119"/>
      <c r="N65" s="119"/>
      <c r="O65" s="119"/>
      <c r="P65" s="119"/>
      <c r="Q65" s="119"/>
      <c r="R65" s="170"/>
      <c r="S65" s="170"/>
    </row>
    <row r="66" spans="2:20" x14ac:dyDescent="0.2">
      <c r="B66" s="137" t="s">
        <v>1358</v>
      </c>
      <c r="C66" s="137"/>
      <c r="D66" s="119" t="s">
        <v>71</v>
      </c>
      <c r="E66" s="119"/>
      <c r="F66" s="119"/>
      <c r="G66" s="119"/>
      <c r="H66" s="119"/>
      <c r="I66" s="119"/>
      <c r="J66" s="119"/>
      <c r="K66" s="119"/>
      <c r="L66" s="119"/>
      <c r="M66" s="119"/>
      <c r="N66" s="119"/>
      <c r="O66" s="119"/>
      <c r="P66" s="119"/>
      <c r="Q66" s="119"/>
      <c r="R66" s="170"/>
      <c r="S66" s="170"/>
    </row>
    <row r="67" spans="2:20" ht="13.5" x14ac:dyDescent="0.2">
      <c r="B67" s="171" t="s">
        <v>1359</v>
      </c>
      <c r="C67" s="228"/>
      <c r="D67" s="149"/>
      <c r="E67" s="149"/>
      <c r="F67" s="149"/>
      <c r="G67" s="149"/>
      <c r="H67" s="149"/>
      <c r="I67" s="149"/>
      <c r="J67" s="150"/>
      <c r="K67" s="150"/>
      <c r="L67" s="562">
        <f>SUM(L62:P62)</f>
        <v>9.2000000000000011</v>
      </c>
      <c r="M67" s="562"/>
      <c r="N67" s="562"/>
      <c r="O67" s="562"/>
      <c r="P67" s="562"/>
      <c r="Q67" s="325"/>
      <c r="R67" s="170">
        <f>SUM(R62:R62)</f>
        <v>1065.52</v>
      </c>
      <c r="S67" s="170"/>
    </row>
    <row r="68" spans="2:20" ht="25.5" x14ac:dyDescent="0.2">
      <c r="B68" s="172" t="s">
        <v>1372</v>
      </c>
      <c r="C68" s="230"/>
      <c r="D68" s="173"/>
      <c r="E68" s="173"/>
      <c r="F68" s="173"/>
      <c r="G68" s="173"/>
      <c r="H68" s="173"/>
      <c r="I68" s="173"/>
      <c r="J68" s="173"/>
      <c r="K68" s="173"/>
      <c r="L68" s="563">
        <f>ROUND(L57+L67,0)</f>
        <v>60</v>
      </c>
      <c r="M68" s="563"/>
      <c r="N68" s="563"/>
      <c r="O68" s="563"/>
      <c r="P68" s="563"/>
      <c r="Q68" s="329"/>
      <c r="R68" s="174">
        <f>ROUND(R57+R67,-1)</f>
        <v>6950</v>
      </c>
      <c r="S68" s="234"/>
      <c r="T68" s="154"/>
    </row>
    <row r="69" spans="2:20" ht="25.5" x14ac:dyDescent="0.2">
      <c r="B69" s="175" t="s">
        <v>1373</v>
      </c>
      <c r="C69" s="229"/>
      <c r="D69" s="152"/>
      <c r="E69" s="152"/>
      <c r="F69" s="152"/>
      <c r="G69" s="152"/>
      <c r="H69" s="152"/>
      <c r="I69" s="152"/>
      <c r="J69" s="152"/>
      <c r="K69" s="152"/>
      <c r="L69" s="563">
        <f>ROUND(L35+L68, -1)</f>
        <v>1730</v>
      </c>
      <c r="M69" s="563"/>
      <c r="N69" s="563"/>
      <c r="O69" s="563"/>
      <c r="P69" s="563"/>
      <c r="Q69" s="329"/>
      <c r="R69" s="174">
        <f>ROUND(R35+R68,-3)</f>
        <v>201000</v>
      </c>
      <c r="S69" s="234"/>
    </row>
    <row r="70" spans="2:20" ht="25.5" x14ac:dyDescent="0.2">
      <c r="B70" s="175" t="s">
        <v>1374</v>
      </c>
      <c r="C70" s="175"/>
      <c r="D70" s="134"/>
      <c r="E70" s="134"/>
      <c r="F70" s="134"/>
      <c r="G70" s="134"/>
      <c r="H70" s="134"/>
      <c r="I70" s="134"/>
      <c r="J70" s="134"/>
      <c r="K70" s="134"/>
      <c r="L70" s="325"/>
      <c r="M70" s="325"/>
      <c r="N70" s="325"/>
      <c r="O70" s="325"/>
      <c r="P70" s="325"/>
      <c r="Q70" s="325"/>
      <c r="R70" s="176">
        <v>0</v>
      </c>
      <c r="S70" s="176"/>
    </row>
    <row r="71" spans="2:20" ht="15.75" x14ac:dyDescent="0.2">
      <c r="B71" s="175" t="s">
        <v>1375</v>
      </c>
      <c r="C71" s="175"/>
      <c r="D71" s="134"/>
      <c r="E71" s="134"/>
      <c r="F71" s="134"/>
      <c r="G71" s="134"/>
      <c r="H71" s="134"/>
      <c r="I71" s="134"/>
      <c r="J71" s="134"/>
      <c r="K71" s="231"/>
      <c r="L71" s="564">
        <f>L69</f>
        <v>1730</v>
      </c>
      <c r="M71" s="565"/>
      <c r="N71" s="565"/>
      <c r="O71" s="565"/>
      <c r="P71" s="566"/>
      <c r="Q71" s="330"/>
      <c r="R71" s="177">
        <f>SUM(R69:R70)</f>
        <v>201000</v>
      </c>
      <c r="S71" s="177"/>
    </row>
    <row r="72" spans="2:20" x14ac:dyDescent="0.2">
      <c r="D72" s="178"/>
      <c r="E72" s="178"/>
      <c r="F72" s="178"/>
      <c r="G72" s="178"/>
      <c r="H72" s="178"/>
      <c r="I72" s="178"/>
      <c r="J72" s="178"/>
      <c r="K72" s="178"/>
      <c r="L72" s="328"/>
      <c r="M72" s="328"/>
      <c r="N72" s="328"/>
      <c r="O72" s="328"/>
      <c r="P72" s="328"/>
      <c r="Q72" s="328"/>
      <c r="R72" s="179">
        <f>L69/'# Respondents &amp; Responses Calcs'!V12</f>
        <v>78.63636363636364</v>
      </c>
      <c r="S72" s="179"/>
      <c r="T72" s="125" t="s">
        <v>1376</v>
      </c>
    </row>
    <row r="73" spans="2:20" x14ac:dyDescent="0.2">
      <c r="R73" s="125"/>
      <c r="S73" s="125"/>
    </row>
    <row r="74" spans="2:20" x14ac:dyDescent="0.2">
      <c r="B74" s="131"/>
      <c r="C74" s="131"/>
      <c r="R74" s="125"/>
      <c r="S74" s="125"/>
    </row>
    <row r="75" spans="2:20" x14ac:dyDescent="0.2">
      <c r="B75" s="131"/>
      <c r="C75" s="131"/>
      <c r="R75" s="125"/>
      <c r="S75" s="125"/>
    </row>
    <row r="76" spans="2:20" ht="15" customHeight="1" x14ac:dyDescent="0.2">
      <c r="B76" s="125" t="s">
        <v>1377</v>
      </c>
      <c r="L76" s="180"/>
      <c r="M76" s="180"/>
      <c r="N76" s="180"/>
      <c r="O76" s="180"/>
      <c r="P76" s="180"/>
      <c r="Q76" s="180"/>
    </row>
    <row r="77" spans="2:20" ht="40.5" customHeight="1" x14ac:dyDescent="0.2">
      <c r="B77" s="567" t="s">
        <v>1378</v>
      </c>
      <c r="C77" s="567"/>
      <c r="D77" s="567"/>
      <c r="E77" s="567"/>
      <c r="F77" s="567"/>
      <c r="G77" s="567"/>
      <c r="H77" s="567"/>
      <c r="I77" s="567"/>
      <c r="J77" s="567"/>
      <c r="K77" s="567"/>
      <c r="L77" s="567"/>
      <c r="M77" s="567"/>
      <c r="N77" s="567"/>
      <c r="O77" s="567"/>
      <c r="P77" s="567"/>
      <c r="Q77" s="567"/>
      <c r="R77" s="567"/>
      <c r="S77" s="323"/>
    </row>
    <row r="78" spans="2:20" ht="41.25" customHeight="1" x14ac:dyDescent="0.2">
      <c r="B78" s="558" t="s">
        <v>1379</v>
      </c>
      <c r="C78" s="558"/>
      <c r="D78" s="558"/>
      <c r="E78" s="558"/>
      <c r="F78" s="558"/>
      <c r="G78" s="558"/>
      <c r="H78" s="558"/>
      <c r="I78" s="558"/>
      <c r="J78" s="558"/>
      <c r="K78" s="558"/>
      <c r="L78" s="558"/>
      <c r="M78" s="558"/>
      <c r="N78" s="558"/>
      <c r="O78" s="558"/>
      <c r="P78" s="558"/>
      <c r="Q78" s="558"/>
      <c r="R78" s="558"/>
      <c r="S78" s="327"/>
    </row>
    <row r="79" spans="2:20" ht="15.75" x14ac:dyDescent="0.2">
      <c r="B79" s="181" t="s">
        <v>1380</v>
      </c>
      <c r="C79" s="181"/>
    </row>
    <row r="80" spans="2:20" ht="15.75" x14ac:dyDescent="0.2">
      <c r="B80" s="181" t="s">
        <v>1381</v>
      </c>
      <c r="C80" s="181"/>
    </row>
    <row r="81" spans="2:27" ht="15.75" x14ac:dyDescent="0.2">
      <c r="B81" s="181" t="s">
        <v>1382</v>
      </c>
      <c r="C81" s="181"/>
      <c r="V81" s="559" t="s">
        <v>1383</v>
      </c>
      <c r="W81" s="559"/>
      <c r="X81" s="559"/>
      <c r="Y81" s="559"/>
      <c r="Z81" s="559"/>
    </row>
    <row r="82" spans="2:27" ht="25.5" x14ac:dyDescent="0.2">
      <c r="B82" s="181" t="s">
        <v>1384</v>
      </c>
      <c r="C82" s="181"/>
      <c r="V82" s="182" t="s">
        <v>1385</v>
      </c>
      <c r="W82" s="182" t="s">
        <v>1386</v>
      </c>
      <c r="X82" s="182" t="s">
        <v>1387</v>
      </c>
      <c r="Y82" s="182" t="s">
        <v>1388</v>
      </c>
      <c r="Z82" s="182" t="s">
        <v>1389</v>
      </c>
      <c r="AA82" s="221" t="s">
        <v>24</v>
      </c>
    </row>
    <row r="83" spans="2:27" ht="15.75" x14ac:dyDescent="0.2">
      <c r="B83" s="181" t="s">
        <v>1390</v>
      </c>
      <c r="C83" s="181"/>
      <c r="V83" s="183" t="s">
        <v>1299</v>
      </c>
      <c r="W83" s="184">
        <f>L22</f>
        <v>263.93</v>
      </c>
      <c r="X83" s="184">
        <f>L34</f>
        <v>1407.6</v>
      </c>
      <c r="Y83" s="184">
        <f>ROUND(SUM(W83:X83),-1)</f>
        <v>1670</v>
      </c>
      <c r="Z83" s="185">
        <f>R35</f>
        <v>194000</v>
      </c>
      <c r="AA83" s="235"/>
    </row>
    <row r="84" spans="2:27" ht="15.75" x14ac:dyDescent="0.2">
      <c r="B84" s="181" t="s">
        <v>1391</v>
      </c>
      <c r="C84" s="181"/>
      <c r="V84" s="183" t="s">
        <v>1302</v>
      </c>
      <c r="W84" s="184">
        <f>L57</f>
        <v>50.79</v>
      </c>
      <c r="X84" s="184">
        <f>L67</f>
        <v>9.2000000000000011</v>
      </c>
      <c r="Y84" s="186">
        <f>SUM(W84:X84)</f>
        <v>59.99</v>
      </c>
      <c r="Z84" s="185">
        <f>R68</f>
        <v>6950</v>
      </c>
      <c r="AA84" s="235"/>
    </row>
    <row r="85" spans="2:27" ht="15.75" x14ac:dyDescent="0.2">
      <c r="B85" s="181" t="s">
        <v>1392</v>
      </c>
      <c r="C85" s="181"/>
      <c r="V85" s="187" t="s">
        <v>1307</v>
      </c>
      <c r="W85" s="182"/>
      <c r="X85" s="182"/>
      <c r="Y85" s="188">
        <f>ROUND(SUM(Y83:Y84),-1)</f>
        <v>1730</v>
      </c>
      <c r="Z85" s="189">
        <f>ROUND(SUM(Z83:Z84),-3)</f>
        <v>201000</v>
      </c>
      <c r="AA85" s="235"/>
    </row>
    <row r="86" spans="2:27" ht="15.75" x14ac:dyDescent="0.2">
      <c r="B86" s="181" t="s">
        <v>1393</v>
      </c>
      <c r="C86" s="181"/>
    </row>
    <row r="87" spans="2:27" ht="15.75" x14ac:dyDescent="0.2">
      <c r="B87" s="181" t="s">
        <v>1394</v>
      </c>
      <c r="C87" s="181"/>
    </row>
    <row r="88" spans="2:27" x14ac:dyDescent="0.2">
      <c r="B88" s="181"/>
      <c r="C88" s="181"/>
    </row>
    <row r="90" spans="2:27" ht="15.75" x14ac:dyDescent="0.25">
      <c r="B90" s="190"/>
      <c r="C90" s="190"/>
      <c r="D90" s="145"/>
      <c r="E90" s="145"/>
      <c r="F90" s="145"/>
      <c r="G90" s="145"/>
      <c r="H90" s="145"/>
      <c r="I90" s="145"/>
      <c r="J90" s="145"/>
      <c r="K90" s="145"/>
      <c r="L90" s="145"/>
      <c r="M90" s="145"/>
      <c r="N90" s="145"/>
      <c r="O90" s="145"/>
      <c r="P90" s="145"/>
      <c r="Q90" s="145"/>
      <c r="R90" s="191"/>
      <c r="S90" s="191"/>
      <c r="T90" s="136"/>
    </row>
    <row r="91" spans="2:27" ht="15.75" x14ac:dyDescent="0.25">
      <c r="B91" s="190"/>
      <c r="C91" s="190"/>
      <c r="D91" s="145"/>
      <c r="E91" s="145"/>
      <c r="F91" s="145"/>
      <c r="G91" s="145"/>
      <c r="H91" s="145"/>
      <c r="I91" s="145"/>
      <c r="J91" s="145"/>
      <c r="K91" s="145"/>
      <c r="L91" s="145"/>
      <c r="M91" s="145"/>
      <c r="N91" s="145"/>
      <c r="O91" s="145"/>
      <c r="P91" s="145"/>
      <c r="Q91" s="145"/>
      <c r="R91" s="191"/>
      <c r="S91" s="191"/>
      <c r="T91" s="136"/>
    </row>
    <row r="92" spans="2:27" ht="15.75" x14ac:dyDescent="0.25">
      <c r="B92" s="190"/>
      <c r="C92" s="190"/>
      <c r="D92" s="145"/>
      <c r="E92" s="145"/>
      <c r="F92" s="145"/>
      <c r="G92" s="145"/>
      <c r="H92" s="145"/>
      <c r="I92" s="145"/>
      <c r="J92" s="145"/>
      <c r="K92" s="145"/>
      <c r="L92" s="328"/>
      <c r="M92" s="328"/>
      <c r="N92" s="145"/>
      <c r="O92" s="145"/>
      <c r="P92" s="145"/>
      <c r="Q92" s="145"/>
      <c r="R92" s="191"/>
      <c r="S92" s="191"/>
      <c r="T92" s="136"/>
    </row>
    <row r="93" spans="2:27" ht="15.75" x14ac:dyDescent="0.25">
      <c r="B93" s="190"/>
      <c r="C93" s="190"/>
      <c r="D93" s="145"/>
      <c r="E93" s="145"/>
      <c r="F93" s="145"/>
      <c r="G93" s="145"/>
      <c r="H93" s="145"/>
      <c r="I93" s="145"/>
      <c r="J93" s="145"/>
      <c r="K93" s="145"/>
      <c r="L93" s="145"/>
      <c r="M93" s="145"/>
      <c r="N93" s="145"/>
      <c r="O93" s="145"/>
      <c r="P93" s="145"/>
      <c r="Q93" s="145"/>
      <c r="R93" s="191"/>
      <c r="S93" s="191"/>
      <c r="T93" s="136"/>
    </row>
    <row r="94" spans="2:27" ht="15.75" x14ac:dyDescent="0.25">
      <c r="B94" s="178"/>
      <c r="C94" s="178"/>
      <c r="D94" s="178"/>
      <c r="E94" s="178"/>
      <c r="F94" s="178"/>
      <c r="G94" s="178"/>
      <c r="H94" s="178"/>
      <c r="I94" s="178"/>
      <c r="J94" s="178"/>
      <c r="K94" s="178"/>
      <c r="L94" s="560"/>
      <c r="M94" s="560"/>
      <c r="N94" s="560"/>
      <c r="O94" s="560"/>
      <c r="P94" s="560"/>
      <c r="Q94" s="328"/>
      <c r="R94" s="191"/>
      <c r="S94" s="191"/>
      <c r="T94" s="136"/>
    </row>
    <row r="95" spans="2:27" ht="15" x14ac:dyDescent="0.25">
      <c r="B95" s="178"/>
      <c r="C95" s="178"/>
      <c r="D95" s="178"/>
      <c r="E95" s="178"/>
      <c r="F95" s="178"/>
      <c r="G95" s="178"/>
      <c r="H95" s="178"/>
      <c r="I95" s="178"/>
      <c r="J95" s="178"/>
      <c r="K95" s="178"/>
      <c r="L95" s="560"/>
      <c r="M95" s="560"/>
      <c r="N95" s="560"/>
      <c r="O95" s="560"/>
      <c r="P95" s="560"/>
      <c r="Q95" s="328"/>
      <c r="R95" s="191"/>
      <c r="S95" s="191"/>
      <c r="T95" s="192"/>
    </row>
  </sheetData>
  <mergeCells count="25">
    <mergeCell ref="B77:R77"/>
    <mergeCell ref="B3:B4"/>
    <mergeCell ref="B5:R5"/>
    <mergeCell ref="L22:P22"/>
    <mergeCell ref="L34:P34"/>
    <mergeCell ref="L35:P35"/>
    <mergeCell ref="B36:R36"/>
    <mergeCell ref="O3:O4"/>
    <mergeCell ref="Q3:Q4"/>
    <mergeCell ref="S3:S4"/>
    <mergeCell ref="B78:R78"/>
    <mergeCell ref="V81:Z81"/>
    <mergeCell ref="L94:P94"/>
    <mergeCell ref="L95:P95"/>
    <mergeCell ref="C3:C4"/>
    <mergeCell ref="E3:E4"/>
    <mergeCell ref="G3:G4"/>
    <mergeCell ref="I3:I4"/>
    <mergeCell ref="K3:K4"/>
    <mergeCell ref="M3:M4"/>
    <mergeCell ref="L57:P57"/>
    <mergeCell ref="L67:P67"/>
    <mergeCell ref="L68:P68"/>
    <mergeCell ref="L69:P69"/>
    <mergeCell ref="L71:P71"/>
  </mergeCells>
  <pageMargins left="0.7" right="0.7" top="0.75" bottom="0.75" header="0.3" footer="0.3"/>
  <pageSetup orientation="portrait" r:id="rId1"/>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AD45"/>
  <sheetViews>
    <sheetView zoomScale="90" zoomScaleNormal="90" workbookViewId="0">
      <selection activeCell="B1" sqref="B1"/>
    </sheetView>
  </sheetViews>
  <sheetFormatPr defaultColWidth="9.140625" defaultRowHeight="12.75" x14ac:dyDescent="0.2"/>
  <cols>
    <col min="1" max="1" width="2" style="125" bestFit="1" customWidth="1"/>
    <col min="2" max="2" width="35.5703125" style="125" customWidth="1"/>
    <col min="3" max="3" width="13.85546875" style="125" bestFit="1" customWidth="1"/>
    <col min="4" max="5" width="13.5703125" style="125" customWidth="1"/>
    <col min="6" max="7" width="13.85546875" style="125" customWidth="1"/>
    <col min="8" max="9" width="15.5703125" style="125" customWidth="1"/>
    <col min="10" max="11" width="11.42578125" style="125" customWidth="1"/>
    <col min="12" max="13" width="10.42578125" style="125" customWidth="1"/>
    <col min="14" max="15" width="13" style="125" customWidth="1"/>
    <col min="16" max="17" width="10.5703125" style="125" customWidth="1"/>
    <col min="18" max="19" width="9.85546875" style="125" customWidth="1"/>
    <col min="20" max="20" width="1.5703125" style="125" customWidth="1"/>
    <col min="21" max="21" width="7.42578125" style="125" customWidth="1"/>
    <col min="22" max="22" width="7.5703125" style="125" customWidth="1"/>
    <col min="23" max="23" width="20.140625" style="125" customWidth="1"/>
    <col min="24" max="26" width="9.140625" style="125"/>
    <col min="27" max="27" width="25.140625" style="125" customWidth="1"/>
    <col min="28" max="28" width="24.85546875" style="125" customWidth="1"/>
    <col min="29" max="29" width="28.42578125" style="125" customWidth="1"/>
    <col min="30" max="16384" width="9.140625" style="125"/>
  </cols>
  <sheetData>
    <row r="1" spans="2:23" ht="15.75" x14ac:dyDescent="0.25">
      <c r="B1" s="126" t="s">
        <v>1395</v>
      </c>
      <c r="C1" s="126"/>
      <c r="R1" s="127"/>
      <c r="S1" s="127"/>
    </row>
    <row r="2" spans="2:23" x14ac:dyDescent="0.2">
      <c r="W2" s="221" t="s">
        <v>24</v>
      </c>
    </row>
    <row r="3" spans="2:23" ht="12.75" customHeight="1" x14ac:dyDescent="0.2">
      <c r="B3" s="569" t="s">
        <v>1309</v>
      </c>
      <c r="C3" s="556" t="s">
        <v>24</v>
      </c>
      <c r="D3" s="193" t="s">
        <v>1310</v>
      </c>
      <c r="E3" s="556" t="s">
        <v>24</v>
      </c>
      <c r="F3" s="193" t="s">
        <v>499</v>
      </c>
      <c r="G3" s="556" t="s">
        <v>24</v>
      </c>
      <c r="H3" s="193" t="s">
        <v>500</v>
      </c>
      <c r="I3" s="556" t="s">
        <v>24</v>
      </c>
      <c r="J3" s="193" t="s">
        <v>1311</v>
      </c>
      <c r="K3" s="556" t="s">
        <v>24</v>
      </c>
      <c r="L3" s="193" t="s">
        <v>1312</v>
      </c>
      <c r="M3" s="556" t="s">
        <v>24</v>
      </c>
      <c r="N3" s="193" t="s">
        <v>1313</v>
      </c>
      <c r="O3" s="556" t="s">
        <v>24</v>
      </c>
      <c r="P3" s="193" t="s">
        <v>1314</v>
      </c>
      <c r="Q3" s="556" t="s">
        <v>24</v>
      </c>
      <c r="R3" s="193" t="s">
        <v>1315</v>
      </c>
      <c r="S3" s="574" t="s">
        <v>24</v>
      </c>
      <c r="T3" s="194"/>
      <c r="U3" s="195" t="s">
        <v>1316</v>
      </c>
      <c r="V3" s="196">
        <v>49.44</v>
      </c>
    </row>
    <row r="4" spans="2:23" s="131" customFormat="1" ht="65.25" customHeight="1" x14ac:dyDescent="0.2">
      <c r="B4" s="576"/>
      <c r="C4" s="557"/>
      <c r="D4" s="197" t="s">
        <v>1396</v>
      </c>
      <c r="E4" s="557"/>
      <c r="F4" s="197" t="s">
        <v>1397</v>
      </c>
      <c r="G4" s="557"/>
      <c r="H4" s="197" t="s">
        <v>1319</v>
      </c>
      <c r="I4" s="557"/>
      <c r="J4" s="197" t="s">
        <v>1320</v>
      </c>
      <c r="K4" s="557"/>
      <c r="L4" s="197" t="s">
        <v>1398</v>
      </c>
      <c r="M4" s="557"/>
      <c r="N4" s="197" t="s">
        <v>1399</v>
      </c>
      <c r="O4" s="557"/>
      <c r="P4" s="197" t="s">
        <v>1323</v>
      </c>
      <c r="Q4" s="557"/>
      <c r="R4" s="197" t="s">
        <v>1400</v>
      </c>
      <c r="S4" s="574"/>
      <c r="T4" s="125"/>
      <c r="U4" s="195" t="s">
        <v>1325</v>
      </c>
      <c r="V4" s="196">
        <v>66.62</v>
      </c>
    </row>
    <row r="5" spans="2:23" s="131" customFormat="1" x14ac:dyDescent="0.2">
      <c r="B5" s="578" t="s">
        <v>1299</v>
      </c>
      <c r="C5" s="579"/>
      <c r="D5" s="579"/>
      <c r="E5" s="579"/>
      <c r="F5" s="579"/>
      <c r="G5" s="579"/>
      <c r="H5" s="579"/>
      <c r="I5" s="579"/>
      <c r="J5" s="579"/>
      <c r="K5" s="579"/>
      <c r="L5" s="579"/>
      <c r="M5" s="579"/>
      <c r="N5" s="579"/>
      <c r="O5" s="579"/>
      <c r="P5" s="579"/>
      <c r="Q5" s="579"/>
      <c r="R5" s="580"/>
      <c r="S5" s="237"/>
      <c r="U5" s="125" t="s">
        <v>1326</v>
      </c>
      <c r="V5" s="130">
        <v>26.75</v>
      </c>
    </row>
    <row r="6" spans="2:23" x14ac:dyDescent="0.2">
      <c r="B6" s="198" t="s">
        <v>1334</v>
      </c>
      <c r="C6" s="198"/>
      <c r="D6" s="157"/>
      <c r="E6" s="157"/>
      <c r="F6" s="157"/>
      <c r="G6" s="157"/>
      <c r="H6" s="157"/>
      <c r="I6" s="157"/>
      <c r="J6" s="157"/>
      <c r="K6" s="157"/>
      <c r="L6" s="157"/>
      <c r="M6" s="157"/>
      <c r="N6" s="157"/>
      <c r="O6" s="157"/>
      <c r="P6" s="157"/>
      <c r="Q6" s="157"/>
      <c r="R6" s="199"/>
      <c r="S6" s="199"/>
    </row>
    <row r="7" spans="2:23" x14ac:dyDescent="0.2">
      <c r="B7" s="200" t="s">
        <v>1401</v>
      </c>
      <c r="C7" s="200"/>
      <c r="D7" s="157">
        <v>40</v>
      </c>
      <c r="E7" s="157"/>
      <c r="F7" s="157">
        <v>1</v>
      </c>
      <c r="G7" s="157"/>
      <c r="H7" s="158">
        <f>D7*F7</f>
        <v>40</v>
      </c>
      <c r="I7" s="158"/>
      <c r="J7" s="157">
        <v>0</v>
      </c>
      <c r="K7" s="157"/>
      <c r="L7" s="158">
        <f>H7*J7</f>
        <v>0</v>
      </c>
      <c r="M7" s="158"/>
      <c r="N7" s="158">
        <f>L7*0.05</f>
        <v>0</v>
      </c>
      <c r="O7" s="158"/>
      <c r="P7" s="158">
        <f>L7*0.1</f>
        <v>0</v>
      </c>
      <c r="Q7" s="158"/>
      <c r="R7" s="199">
        <f>L7*$V$3+N7*$V$4+P7*$V$5</f>
        <v>0</v>
      </c>
      <c r="S7" s="199"/>
      <c r="U7" s="218"/>
      <c r="V7" s="218"/>
    </row>
    <row r="8" spans="2:23" x14ac:dyDescent="0.2">
      <c r="B8" s="198" t="s">
        <v>1402</v>
      </c>
      <c r="C8" s="198"/>
      <c r="D8" s="157"/>
      <c r="E8" s="157"/>
      <c r="F8" s="157"/>
      <c r="G8" s="157"/>
      <c r="H8" s="158"/>
      <c r="I8" s="158"/>
      <c r="J8" s="157"/>
      <c r="K8" s="157"/>
      <c r="L8" s="157"/>
      <c r="M8" s="157"/>
      <c r="N8" s="157"/>
      <c r="O8" s="157"/>
      <c r="P8" s="157"/>
      <c r="Q8" s="157"/>
      <c r="R8" s="199"/>
      <c r="S8" s="199"/>
      <c r="U8" s="218"/>
      <c r="V8" s="218"/>
    </row>
    <row r="9" spans="2:23" ht="15.75" x14ac:dyDescent="0.25">
      <c r="B9" s="201" t="s">
        <v>1403</v>
      </c>
      <c r="C9" s="201"/>
      <c r="D9" s="202">
        <v>2</v>
      </c>
      <c r="E9" s="202"/>
      <c r="F9" s="202">
        <v>1</v>
      </c>
      <c r="G9" s="202"/>
      <c r="H9" s="158">
        <f t="shared" ref="H9:H14" si="0">D9*F9</f>
        <v>2</v>
      </c>
      <c r="I9" s="158"/>
      <c r="J9" s="202">
        <f>J7</f>
        <v>0</v>
      </c>
      <c r="K9" s="202"/>
      <c r="L9" s="158">
        <f t="shared" ref="L9:L13" si="1">H9*J9</f>
        <v>0</v>
      </c>
      <c r="M9" s="158"/>
      <c r="N9" s="158">
        <f t="shared" ref="N9:N14" si="2">L9*0.05</f>
        <v>0</v>
      </c>
      <c r="O9" s="158"/>
      <c r="P9" s="158">
        <f t="shared" ref="P9:P14" si="3">L9*0.1</f>
        <v>0</v>
      </c>
      <c r="Q9" s="158"/>
      <c r="R9" s="199">
        <f t="shared" ref="R9:R13" si="4">L9*$V$3+N9*$V$4+P9*$V$5</f>
        <v>0</v>
      </c>
      <c r="S9" s="199"/>
      <c r="T9" s="203"/>
    </row>
    <row r="10" spans="2:23" ht="15.75" x14ac:dyDescent="0.25">
      <c r="B10" s="201" t="s">
        <v>1404</v>
      </c>
      <c r="C10" s="201"/>
      <c r="D10" s="202">
        <v>2</v>
      </c>
      <c r="E10" s="202"/>
      <c r="F10" s="202">
        <v>1</v>
      </c>
      <c r="G10" s="202"/>
      <c r="H10" s="158">
        <f t="shared" si="0"/>
        <v>2</v>
      </c>
      <c r="I10" s="158"/>
      <c r="J10" s="202">
        <f>J7</f>
        <v>0</v>
      </c>
      <c r="K10" s="202"/>
      <c r="L10" s="158">
        <f t="shared" si="1"/>
        <v>0</v>
      </c>
      <c r="M10" s="158"/>
      <c r="N10" s="158">
        <f t="shared" si="2"/>
        <v>0</v>
      </c>
      <c r="O10" s="158"/>
      <c r="P10" s="158">
        <f t="shared" si="3"/>
        <v>0</v>
      </c>
      <c r="Q10" s="158"/>
      <c r="R10" s="199">
        <f t="shared" si="4"/>
        <v>0</v>
      </c>
      <c r="S10" s="199"/>
      <c r="T10" s="203"/>
    </row>
    <row r="11" spans="2:23" ht="15.75" x14ac:dyDescent="0.25">
      <c r="B11" s="201" t="s">
        <v>1405</v>
      </c>
      <c r="C11" s="201"/>
      <c r="D11" s="202">
        <v>2</v>
      </c>
      <c r="E11" s="202"/>
      <c r="F11" s="202">
        <v>1</v>
      </c>
      <c r="G11" s="202"/>
      <c r="H11" s="158">
        <f t="shared" si="0"/>
        <v>2</v>
      </c>
      <c r="I11" s="158"/>
      <c r="J11" s="202">
        <f>J7</f>
        <v>0</v>
      </c>
      <c r="K11" s="202"/>
      <c r="L11" s="158">
        <f t="shared" si="1"/>
        <v>0</v>
      </c>
      <c r="M11" s="158"/>
      <c r="N11" s="158">
        <f t="shared" si="2"/>
        <v>0</v>
      </c>
      <c r="O11" s="158"/>
      <c r="P11" s="158">
        <f t="shared" si="3"/>
        <v>0</v>
      </c>
      <c r="Q11" s="158"/>
      <c r="R11" s="199">
        <f t="shared" si="4"/>
        <v>0</v>
      </c>
      <c r="S11" s="199"/>
      <c r="T11" s="203"/>
    </row>
    <row r="12" spans="2:23" ht="15.75" x14ac:dyDescent="0.25">
      <c r="B12" s="201" t="s">
        <v>1364</v>
      </c>
      <c r="C12" s="201"/>
      <c r="D12" s="202">
        <v>2</v>
      </c>
      <c r="E12" s="202"/>
      <c r="F12" s="202">
        <v>1</v>
      </c>
      <c r="G12" s="202"/>
      <c r="H12" s="158">
        <f t="shared" si="0"/>
        <v>2</v>
      </c>
      <c r="I12" s="158"/>
      <c r="J12" s="202">
        <f>J7</f>
        <v>0</v>
      </c>
      <c r="K12" s="202"/>
      <c r="L12" s="158">
        <f t="shared" si="1"/>
        <v>0</v>
      </c>
      <c r="M12" s="158"/>
      <c r="N12" s="158">
        <f t="shared" si="2"/>
        <v>0</v>
      </c>
      <c r="O12" s="158"/>
      <c r="P12" s="158">
        <f t="shared" si="3"/>
        <v>0</v>
      </c>
      <c r="Q12" s="158"/>
      <c r="R12" s="199">
        <f t="shared" si="4"/>
        <v>0</v>
      </c>
      <c r="S12" s="199"/>
      <c r="T12" s="203"/>
    </row>
    <row r="13" spans="2:23" ht="15.75" x14ac:dyDescent="0.25">
      <c r="B13" s="201" t="s">
        <v>1365</v>
      </c>
      <c r="C13" s="201"/>
      <c r="D13" s="202">
        <v>8</v>
      </c>
      <c r="E13" s="202"/>
      <c r="F13" s="202">
        <v>1</v>
      </c>
      <c r="G13" s="202"/>
      <c r="H13" s="158">
        <f t="shared" si="0"/>
        <v>8</v>
      </c>
      <c r="I13" s="158"/>
      <c r="J13" s="202">
        <f>J7</f>
        <v>0</v>
      </c>
      <c r="K13" s="202"/>
      <c r="L13" s="158">
        <f t="shared" si="1"/>
        <v>0</v>
      </c>
      <c r="M13" s="158"/>
      <c r="N13" s="158">
        <f t="shared" si="2"/>
        <v>0</v>
      </c>
      <c r="O13" s="158"/>
      <c r="P13" s="158">
        <f t="shared" si="3"/>
        <v>0</v>
      </c>
      <c r="Q13" s="158"/>
      <c r="R13" s="199">
        <f t="shared" si="4"/>
        <v>0</v>
      </c>
      <c r="S13" s="199"/>
      <c r="T13" s="203"/>
    </row>
    <row r="14" spans="2:23" ht="28.5" x14ac:dyDescent="0.25">
      <c r="B14" s="201" t="s">
        <v>1406</v>
      </c>
      <c r="C14" s="201"/>
      <c r="D14" s="202">
        <v>4</v>
      </c>
      <c r="E14" s="202"/>
      <c r="F14" s="202">
        <v>2</v>
      </c>
      <c r="G14" s="202"/>
      <c r="H14" s="158">
        <f t="shared" si="0"/>
        <v>8</v>
      </c>
      <c r="I14" s="158"/>
      <c r="J14" s="202">
        <v>9</v>
      </c>
      <c r="K14" s="202"/>
      <c r="L14" s="332">
        <f>H14*J14</f>
        <v>72</v>
      </c>
      <c r="M14" s="332"/>
      <c r="N14" s="204">
        <f t="shared" si="2"/>
        <v>3.6</v>
      </c>
      <c r="O14" s="204"/>
      <c r="P14" s="204">
        <f t="shared" si="3"/>
        <v>7.2</v>
      </c>
      <c r="Q14" s="204"/>
      <c r="R14" s="161">
        <f>L14*$V$3+N14*$V$4+P14*$V$5</f>
        <v>3992.1119999999996</v>
      </c>
      <c r="S14" s="161"/>
      <c r="T14" s="203"/>
    </row>
    <row r="15" spans="2:23" ht="25.5" x14ac:dyDescent="0.2">
      <c r="B15" s="172" t="s">
        <v>1407</v>
      </c>
      <c r="C15" s="236"/>
      <c r="D15" s="205"/>
      <c r="E15" s="205"/>
      <c r="F15" s="205"/>
      <c r="G15" s="205"/>
      <c r="H15" s="205"/>
      <c r="I15" s="205"/>
      <c r="J15" s="205"/>
      <c r="K15" s="205"/>
      <c r="L15" s="581">
        <f>ROUND(SUM(L7:P14),0)</f>
        <v>83</v>
      </c>
      <c r="M15" s="581"/>
      <c r="N15" s="581"/>
      <c r="O15" s="581"/>
      <c r="P15" s="581"/>
      <c r="Q15" s="332"/>
      <c r="R15" s="199">
        <f>ROUND(SUM(R7:R14),-1)</f>
        <v>3990</v>
      </c>
      <c r="S15" s="199"/>
      <c r="T15" s="154"/>
    </row>
    <row r="16" spans="2:23" s="131" customFormat="1" x14ac:dyDescent="0.2">
      <c r="B16" s="578" t="s">
        <v>1302</v>
      </c>
      <c r="C16" s="579"/>
      <c r="D16" s="579"/>
      <c r="E16" s="579"/>
      <c r="F16" s="579"/>
      <c r="G16" s="579"/>
      <c r="H16" s="579"/>
      <c r="I16" s="579"/>
      <c r="J16" s="579"/>
      <c r="K16" s="579"/>
      <c r="L16" s="579"/>
      <c r="M16" s="579"/>
      <c r="N16" s="579"/>
      <c r="O16" s="579"/>
      <c r="P16" s="579"/>
      <c r="Q16" s="579"/>
      <c r="R16" s="580"/>
      <c r="S16" s="237"/>
      <c r="U16" s="125"/>
      <c r="V16" s="130"/>
    </row>
    <row r="17" spans="2:25" s="118" customFormat="1" x14ac:dyDescent="0.2">
      <c r="B17" s="198" t="s">
        <v>1402</v>
      </c>
      <c r="C17" s="198"/>
      <c r="D17" s="157"/>
      <c r="E17" s="157"/>
      <c r="F17" s="157"/>
      <c r="G17" s="157"/>
      <c r="H17" s="158"/>
      <c r="I17" s="158"/>
      <c r="J17" s="157"/>
      <c r="K17" s="157"/>
      <c r="L17" s="157"/>
      <c r="M17" s="157"/>
      <c r="N17" s="157"/>
      <c r="O17" s="157"/>
      <c r="P17" s="157"/>
      <c r="Q17" s="157"/>
      <c r="R17" s="161"/>
      <c r="S17" s="161"/>
      <c r="T17" s="125"/>
      <c r="U17" s="125"/>
      <c r="V17" s="130"/>
      <c r="W17" s="125"/>
      <c r="X17" s="125"/>
      <c r="Y17" s="125"/>
    </row>
    <row r="18" spans="2:25" s="118" customFormat="1" x14ac:dyDescent="0.2">
      <c r="B18" s="201" t="s">
        <v>1329</v>
      </c>
      <c r="C18" s="201"/>
      <c r="D18" s="202"/>
      <c r="E18" s="202"/>
      <c r="F18" s="202"/>
      <c r="G18" s="202"/>
      <c r="H18" s="158"/>
      <c r="I18" s="158"/>
      <c r="J18" s="202"/>
      <c r="K18" s="202"/>
      <c r="L18" s="158"/>
      <c r="M18" s="158"/>
      <c r="N18" s="158"/>
      <c r="O18" s="158"/>
      <c r="P18" s="158"/>
      <c r="Q18" s="158"/>
      <c r="R18" s="161"/>
      <c r="S18" s="161"/>
      <c r="T18" s="125"/>
      <c r="U18" s="125"/>
      <c r="V18" s="125"/>
      <c r="W18" s="125"/>
      <c r="X18" s="125"/>
      <c r="Y18" s="125"/>
    </row>
    <row r="19" spans="2:25" s="118" customFormat="1" x14ac:dyDescent="0.2">
      <c r="B19" s="201" t="s">
        <v>1342</v>
      </c>
      <c r="C19" s="201"/>
      <c r="D19" s="157" t="s">
        <v>1363</v>
      </c>
      <c r="E19" s="157"/>
      <c r="F19" s="202"/>
      <c r="G19" s="202"/>
      <c r="H19" s="158"/>
      <c r="I19" s="158"/>
      <c r="J19" s="202"/>
      <c r="K19" s="202"/>
      <c r="L19" s="158"/>
      <c r="M19" s="158"/>
      <c r="N19" s="158"/>
      <c r="O19" s="158"/>
      <c r="P19" s="158"/>
      <c r="Q19" s="158"/>
      <c r="R19" s="161"/>
      <c r="S19" s="161"/>
      <c r="T19" s="125"/>
      <c r="U19" s="125"/>
      <c r="V19" s="125"/>
      <c r="W19" s="125"/>
      <c r="X19" s="125"/>
      <c r="Y19" s="125"/>
    </row>
    <row r="20" spans="2:25" s="118" customFormat="1" ht="15.75" x14ac:dyDescent="0.25">
      <c r="B20" s="201" t="s">
        <v>1343</v>
      </c>
      <c r="C20" s="201"/>
      <c r="D20" s="157" t="s">
        <v>1363</v>
      </c>
      <c r="E20" s="157"/>
      <c r="F20" s="202"/>
      <c r="G20" s="202"/>
      <c r="H20" s="158"/>
      <c r="I20" s="158"/>
      <c r="J20" s="202"/>
      <c r="K20" s="202"/>
      <c r="L20" s="158"/>
      <c r="M20" s="158"/>
      <c r="N20" s="158"/>
      <c r="O20" s="158"/>
      <c r="P20" s="158"/>
      <c r="Q20" s="158"/>
      <c r="R20" s="161"/>
      <c r="S20" s="161"/>
      <c r="T20" s="203"/>
      <c r="U20" s="125"/>
      <c r="V20" s="125"/>
      <c r="W20" s="125"/>
      <c r="X20" s="125"/>
      <c r="Y20" s="125"/>
    </row>
    <row r="21" spans="2:25" s="118" customFormat="1" ht="15.75" x14ac:dyDescent="0.25">
      <c r="B21" s="201" t="s">
        <v>1364</v>
      </c>
      <c r="C21" s="201"/>
      <c r="D21" s="157" t="s">
        <v>71</v>
      </c>
      <c r="E21" s="157"/>
      <c r="F21" s="202"/>
      <c r="G21" s="202"/>
      <c r="H21" s="158"/>
      <c r="I21" s="158"/>
      <c r="J21" s="202"/>
      <c r="K21" s="202"/>
      <c r="L21" s="158"/>
      <c r="M21" s="158"/>
      <c r="N21" s="158"/>
      <c r="O21" s="158"/>
      <c r="P21" s="158"/>
      <c r="Q21" s="158"/>
      <c r="R21" s="161"/>
      <c r="S21" s="161"/>
      <c r="T21" s="203"/>
      <c r="U21" s="125"/>
      <c r="V21" s="125"/>
      <c r="W21" s="125"/>
      <c r="X21" s="125"/>
      <c r="Y21" s="125"/>
    </row>
    <row r="22" spans="2:25" s="118" customFormat="1" ht="15.75" x14ac:dyDescent="0.25">
      <c r="B22" s="201" t="s">
        <v>1365</v>
      </c>
      <c r="C22" s="201"/>
      <c r="D22" s="157" t="s">
        <v>71</v>
      </c>
      <c r="E22" s="157"/>
      <c r="F22" s="202"/>
      <c r="G22" s="202"/>
      <c r="H22" s="158"/>
      <c r="I22" s="158"/>
      <c r="J22" s="202"/>
      <c r="K22" s="202"/>
      <c r="L22" s="158"/>
      <c r="M22" s="158"/>
      <c r="N22" s="158"/>
      <c r="O22" s="158"/>
      <c r="P22" s="158"/>
      <c r="Q22" s="158"/>
      <c r="R22" s="161"/>
      <c r="S22" s="161"/>
      <c r="T22" s="203"/>
      <c r="U22" s="125"/>
      <c r="V22" s="125"/>
      <c r="W22" s="125"/>
      <c r="X22" s="125"/>
      <c r="Y22" s="125"/>
    </row>
    <row r="23" spans="2:25" ht="28.5" x14ac:dyDescent="0.25">
      <c r="B23" s="201" t="s">
        <v>1408</v>
      </c>
      <c r="C23" s="201"/>
      <c r="D23" s="157">
        <v>2</v>
      </c>
      <c r="E23" s="157"/>
      <c r="F23" s="157">
        <v>1</v>
      </c>
      <c r="G23" s="157"/>
      <c r="H23" s="158">
        <f>D23*F23</f>
        <v>2</v>
      </c>
      <c r="I23" s="158"/>
      <c r="J23" s="157">
        <f>'Respondent Burden (Subs L &amp; Y)'!J52</f>
        <v>0</v>
      </c>
      <c r="K23" s="157"/>
      <c r="L23" s="159">
        <f>H23*J23</f>
        <v>0</v>
      </c>
      <c r="M23" s="159"/>
      <c r="N23" s="159">
        <f>L23*0.05</f>
        <v>0</v>
      </c>
      <c r="O23" s="159"/>
      <c r="P23" s="159">
        <f>L23*0.1</f>
        <v>0</v>
      </c>
      <c r="Q23" s="159"/>
      <c r="R23" s="199">
        <f>L23*$V$3+N23*$V$4+P23*$V$5</f>
        <v>0</v>
      </c>
      <c r="S23" s="199"/>
      <c r="T23" s="203"/>
    </row>
    <row r="24" spans="2:25" s="118" customFormat="1" ht="15.75" x14ac:dyDescent="0.25">
      <c r="B24" s="201" t="s">
        <v>1331</v>
      </c>
      <c r="C24" s="201"/>
      <c r="D24" s="202"/>
      <c r="E24" s="202"/>
      <c r="F24" s="202"/>
      <c r="G24" s="202"/>
      <c r="H24" s="158"/>
      <c r="I24" s="158"/>
      <c r="J24" s="202"/>
      <c r="K24" s="202"/>
      <c r="L24" s="158"/>
      <c r="M24" s="158"/>
      <c r="N24" s="158"/>
      <c r="O24" s="158"/>
      <c r="P24" s="158"/>
      <c r="Q24" s="158"/>
      <c r="R24" s="161"/>
      <c r="S24" s="161"/>
      <c r="T24" s="203"/>
      <c r="U24" s="125"/>
      <c r="V24" s="125"/>
      <c r="W24" s="125"/>
      <c r="X24" s="125"/>
      <c r="Y24" s="125"/>
    </row>
    <row r="25" spans="2:25" x14ac:dyDescent="0.2">
      <c r="B25" s="200" t="s">
        <v>1304</v>
      </c>
      <c r="C25" s="200"/>
      <c r="D25" s="157">
        <v>2</v>
      </c>
      <c r="E25" s="157"/>
      <c r="F25" s="157">
        <v>1</v>
      </c>
      <c r="G25" s="157"/>
      <c r="H25" s="158">
        <f>D25*F25</f>
        <v>2</v>
      </c>
      <c r="I25" s="158"/>
      <c r="J25" s="157">
        <f>'Respondent Burden (Subs L &amp; Y)'!J54</f>
        <v>4</v>
      </c>
      <c r="K25" s="157"/>
      <c r="L25" s="159">
        <f>H25*J25</f>
        <v>8</v>
      </c>
      <c r="M25" s="159"/>
      <c r="N25" s="160">
        <f>L25*0.05</f>
        <v>0.4</v>
      </c>
      <c r="O25" s="160"/>
      <c r="P25" s="160">
        <f>L25*0.1</f>
        <v>0.8</v>
      </c>
      <c r="Q25" s="160"/>
      <c r="R25" s="161">
        <f>L25*$V$3+N25*$V$4+P25*$V$5</f>
        <v>443.56799999999998</v>
      </c>
      <c r="S25" s="161"/>
    </row>
    <row r="26" spans="2:25" ht="15.75" x14ac:dyDescent="0.2">
      <c r="B26" s="200" t="s">
        <v>1409</v>
      </c>
      <c r="C26" s="200"/>
      <c r="D26" s="157">
        <v>2</v>
      </c>
      <c r="E26" s="157"/>
      <c r="F26" s="157">
        <v>1</v>
      </c>
      <c r="G26" s="157"/>
      <c r="H26" s="158">
        <f>D26*F26</f>
        <v>2</v>
      </c>
      <c r="I26" s="158"/>
      <c r="J26" s="157">
        <f>'Respondent Burden (Subs L &amp; Y)'!J55</f>
        <v>0.08</v>
      </c>
      <c r="K26" s="157"/>
      <c r="L26" s="206">
        <f>ROUND(H26*J26,2)</f>
        <v>0.16</v>
      </c>
      <c r="M26" s="206"/>
      <c r="N26" s="206">
        <f>ROUND(L26*0.05,2)</f>
        <v>0.01</v>
      </c>
      <c r="O26" s="206"/>
      <c r="P26" s="206">
        <f>ROUND(L26*0.1,2)</f>
        <v>0.02</v>
      </c>
      <c r="Q26" s="206"/>
      <c r="R26" s="161">
        <f>L26*$V$3+N26*$V$4+P26*$V$5</f>
        <v>9.111600000000001</v>
      </c>
      <c r="S26" s="161"/>
    </row>
    <row r="27" spans="2:25" ht="15.75" x14ac:dyDescent="0.25">
      <c r="B27" s="200" t="s">
        <v>1410</v>
      </c>
      <c r="C27" s="200"/>
      <c r="D27" s="157" t="s">
        <v>71</v>
      </c>
      <c r="E27" s="157"/>
      <c r="F27" s="157"/>
      <c r="G27" s="157"/>
      <c r="H27" s="158"/>
      <c r="I27" s="158"/>
      <c r="J27" s="157"/>
      <c r="K27" s="157"/>
      <c r="L27" s="157"/>
      <c r="M27" s="157"/>
      <c r="N27" s="332"/>
      <c r="O27" s="332"/>
      <c r="P27" s="332"/>
      <c r="Q27" s="332"/>
      <c r="R27" s="161"/>
      <c r="S27" s="161"/>
      <c r="T27" s="203"/>
    </row>
    <row r="28" spans="2:25" s="118" customFormat="1" ht="25.5" x14ac:dyDescent="0.2">
      <c r="B28" s="172" t="s">
        <v>1372</v>
      </c>
      <c r="C28" s="236"/>
      <c r="D28" s="205"/>
      <c r="E28" s="205"/>
      <c r="F28" s="205"/>
      <c r="G28" s="205"/>
      <c r="H28" s="205"/>
      <c r="I28" s="205"/>
      <c r="J28" s="205"/>
      <c r="K28" s="205"/>
      <c r="L28" s="581">
        <f>ROUND(SUM(L17:P27),0)</f>
        <v>9</v>
      </c>
      <c r="M28" s="581"/>
      <c r="N28" s="581"/>
      <c r="O28" s="581"/>
      <c r="P28" s="581"/>
      <c r="Q28" s="332"/>
      <c r="R28" s="199">
        <f>ROUND(SUM(R17:R27),0)</f>
        <v>453</v>
      </c>
      <c r="S28" s="199"/>
      <c r="T28" s="154"/>
      <c r="U28" s="125"/>
      <c r="V28" s="125"/>
      <c r="W28" s="125"/>
      <c r="X28" s="125"/>
      <c r="Y28" s="125"/>
    </row>
    <row r="29" spans="2:25" ht="15.75" x14ac:dyDescent="0.2">
      <c r="B29" s="172" t="s">
        <v>1411</v>
      </c>
      <c r="C29" s="230"/>
      <c r="D29" s="173"/>
      <c r="E29" s="173"/>
      <c r="F29" s="173"/>
      <c r="G29" s="173"/>
      <c r="H29" s="173"/>
      <c r="I29" s="173"/>
      <c r="J29" s="173"/>
      <c r="K29" s="173"/>
      <c r="L29" s="563">
        <f>L15+L28</f>
        <v>92</v>
      </c>
      <c r="M29" s="563"/>
      <c r="N29" s="563"/>
      <c r="O29" s="563"/>
      <c r="P29" s="563"/>
      <c r="Q29" s="329"/>
      <c r="R29" s="174">
        <f>ROUND(R15+R28,-1)</f>
        <v>4440</v>
      </c>
      <c r="S29" s="234"/>
      <c r="T29" s="154"/>
    </row>
    <row r="31" spans="2:25" x14ac:dyDescent="0.2">
      <c r="B31" s="131"/>
      <c r="C31" s="131"/>
    </row>
    <row r="33" spans="2:30" x14ac:dyDescent="0.2">
      <c r="B33" s="125" t="s">
        <v>1377</v>
      </c>
    </row>
    <row r="34" spans="2:30" ht="39.75" customHeight="1" x14ac:dyDescent="0.2">
      <c r="B34" s="567" t="s">
        <v>1412</v>
      </c>
      <c r="C34" s="567"/>
      <c r="D34" s="567"/>
      <c r="E34" s="567"/>
      <c r="F34" s="567"/>
      <c r="G34" s="567"/>
      <c r="H34" s="567"/>
      <c r="I34" s="567"/>
      <c r="J34" s="567"/>
      <c r="K34" s="567"/>
      <c r="L34" s="567"/>
      <c r="M34" s="567"/>
      <c r="N34" s="567"/>
      <c r="O34" s="567"/>
      <c r="P34" s="567"/>
      <c r="Q34" s="567"/>
      <c r="R34" s="567"/>
      <c r="S34" s="323"/>
    </row>
    <row r="35" spans="2:30" ht="39" customHeight="1" x14ac:dyDescent="0.2">
      <c r="B35" s="558" t="s">
        <v>1413</v>
      </c>
      <c r="C35" s="558"/>
      <c r="D35" s="558"/>
      <c r="E35" s="558"/>
      <c r="F35" s="558"/>
      <c r="G35" s="558"/>
      <c r="H35" s="558"/>
      <c r="I35" s="558"/>
      <c r="J35" s="558"/>
      <c r="K35" s="558"/>
      <c r="L35" s="558"/>
      <c r="M35" s="558"/>
      <c r="N35" s="558"/>
      <c r="O35" s="558"/>
      <c r="P35" s="558"/>
      <c r="Q35" s="558"/>
      <c r="R35" s="558"/>
      <c r="S35" s="327"/>
      <c r="AA35" s="575"/>
      <c r="AB35" s="575"/>
      <c r="AC35" s="575"/>
    </row>
    <row r="36" spans="2:30" ht="15.75" x14ac:dyDescent="0.2">
      <c r="B36" s="125" t="s">
        <v>1414</v>
      </c>
      <c r="AA36" s="559" t="s">
        <v>1415</v>
      </c>
      <c r="AB36" s="559"/>
      <c r="AC36" s="559"/>
    </row>
    <row r="37" spans="2:30" ht="25.5" x14ac:dyDescent="0.2">
      <c r="B37" s="207" t="s">
        <v>1416</v>
      </c>
      <c r="C37" s="207"/>
      <c r="AA37" s="182" t="s">
        <v>1385</v>
      </c>
      <c r="AB37" s="182" t="s">
        <v>1388</v>
      </c>
      <c r="AC37" s="182" t="s">
        <v>1417</v>
      </c>
      <c r="AD37" s="221" t="s">
        <v>24</v>
      </c>
    </row>
    <row r="38" spans="2:30" ht="15.75" x14ac:dyDescent="0.2">
      <c r="B38" s="181" t="s">
        <v>1418</v>
      </c>
      <c r="C38" s="181"/>
      <c r="R38" s="127"/>
      <c r="S38" s="127"/>
      <c r="AA38" s="183" t="s">
        <v>1299</v>
      </c>
      <c r="AB38" s="184">
        <f>L15</f>
        <v>83</v>
      </c>
      <c r="AC38" s="185">
        <f>R15</f>
        <v>3990</v>
      </c>
      <c r="AD38" s="235"/>
    </row>
    <row r="39" spans="2:30" ht="15.75" x14ac:dyDescent="0.2">
      <c r="B39" s="181" t="s">
        <v>1419</v>
      </c>
      <c r="C39" s="181"/>
      <c r="R39" s="127"/>
      <c r="S39" s="127"/>
      <c r="AA39" s="183" t="s">
        <v>1302</v>
      </c>
      <c r="AB39" s="184">
        <f>L28</f>
        <v>9</v>
      </c>
      <c r="AC39" s="185">
        <f>R28</f>
        <v>453</v>
      </c>
      <c r="AD39" s="235"/>
    </row>
    <row r="40" spans="2:30" ht="15.75" x14ac:dyDescent="0.2">
      <c r="B40" s="181" t="s">
        <v>1420</v>
      </c>
      <c r="C40" s="181"/>
      <c r="R40" s="127"/>
      <c r="S40" s="127"/>
      <c r="AA40" s="187" t="s">
        <v>1307</v>
      </c>
      <c r="AB40" s="188">
        <f>SUM(AB38:AB39)</f>
        <v>92</v>
      </c>
      <c r="AC40" s="189">
        <f>ROUND(SUM(AC38:AC39),-1)</f>
        <v>4440</v>
      </c>
      <c r="AD40" s="235"/>
    </row>
    <row r="41" spans="2:30" ht="15.75" x14ac:dyDescent="0.2">
      <c r="B41" s="181" t="s">
        <v>1421</v>
      </c>
      <c r="C41" s="181"/>
      <c r="R41" s="127"/>
      <c r="S41" s="127"/>
    </row>
    <row r="43" spans="2:30" x14ac:dyDescent="0.2">
      <c r="R43" s="127"/>
      <c r="S43" s="127"/>
    </row>
    <row r="44" spans="2:30" ht="15.75" x14ac:dyDescent="0.25">
      <c r="B44" s="208"/>
      <c r="C44" s="208"/>
      <c r="D44" s="209"/>
      <c r="E44" s="209"/>
      <c r="F44" s="209"/>
      <c r="G44" s="209"/>
      <c r="H44" s="209"/>
      <c r="I44" s="209"/>
      <c r="J44" s="209"/>
      <c r="K44" s="209"/>
      <c r="L44" s="209"/>
      <c r="M44" s="209"/>
      <c r="N44" s="209"/>
      <c r="O44" s="209"/>
      <c r="P44" s="209"/>
      <c r="Q44" s="209"/>
      <c r="R44" s="210"/>
      <c r="S44" s="210"/>
      <c r="T44" s="203"/>
    </row>
    <row r="45" spans="2:30" ht="15" x14ac:dyDescent="0.25">
      <c r="B45" s="211"/>
      <c r="C45" s="211"/>
      <c r="D45" s="331"/>
      <c r="E45" s="331"/>
      <c r="F45" s="331"/>
      <c r="G45" s="331"/>
      <c r="H45" s="331"/>
      <c r="I45" s="331"/>
      <c r="J45" s="331"/>
      <c r="K45" s="331"/>
      <c r="L45" s="577"/>
      <c r="M45" s="577"/>
      <c r="N45" s="577"/>
      <c r="O45" s="577"/>
      <c r="P45" s="577"/>
      <c r="Q45" s="331"/>
      <c r="R45" s="212"/>
      <c r="S45" s="212"/>
      <c r="T45" s="213"/>
    </row>
  </sheetData>
  <mergeCells count="20">
    <mergeCell ref="L45:P45"/>
    <mergeCell ref="C3:C4"/>
    <mergeCell ref="E3:E4"/>
    <mergeCell ref="G3:G4"/>
    <mergeCell ref="I3:I4"/>
    <mergeCell ref="K3:K4"/>
    <mergeCell ref="B5:R5"/>
    <mergeCell ref="L15:P15"/>
    <mergeCell ref="B16:R16"/>
    <mergeCell ref="L28:P28"/>
    <mergeCell ref="L29:P29"/>
    <mergeCell ref="M3:M4"/>
    <mergeCell ref="O3:O4"/>
    <mergeCell ref="Q3:Q4"/>
    <mergeCell ref="S3:S4"/>
    <mergeCell ref="B34:R34"/>
    <mergeCell ref="B35:R35"/>
    <mergeCell ref="AA35:AC35"/>
    <mergeCell ref="AA36:AC36"/>
    <mergeCell ref="B3:B4"/>
  </mergeCells>
  <pageMargins left="0.7" right="0.7" top="0.75" bottom="0.75" header="0.3" footer="0.3"/>
  <pageSetup orientation="portrait" r:id="rId1"/>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57"/>
  <sheetViews>
    <sheetView topLeftCell="A7" zoomScale="85" zoomScaleNormal="85" workbookViewId="0">
      <selection activeCell="B1" sqref="B1"/>
    </sheetView>
  </sheetViews>
  <sheetFormatPr defaultColWidth="9.140625" defaultRowHeight="15.75" x14ac:dyDescent="0.25"/>
  <cols>
    <col min="1" max="1" width="9.140625" style="58"/>
    <col min="2" max="2" width="18.42578125" style="58" customWidth="1"/>
    <col min="3" max="3" width="57.5703125" style="58" bestFit="1" customWidth="1"/>
    <col min="4" max="16384" width="9.140625" style="58"/>
  </cols>
  <sheetData>
    <row r="1" spans="2:3" x14ac:dyDescent="0.25">
      <c r="B1" s="262" t="s">
        <v>1422</v>
      </c>
      <c r="C1" s="262"/>
    </row>
    <row r="2" spans="2:3" x14ac:dyDescent="0.25">
      <c r="B2" s="264" t="s">
        <v>1423</v>
      </c>
    </row>
    <row r="3" spans="2:3" x14ac:dyDescent="0.25">
      <c r="C3" s="264"/>
    </row>
    <row r="4" spans="2:3" x14ac:dyDescent="0.25">
      <c r="B4" s="59" t="s">
        <v>1424</v>
      </c>
      <c r="C4" s="59" t="s">
        <v>1425</v>
      </c>
    </row>
    <row r="5" spans="2:3" x14ac:dyDescent="0.25">
      <c r="B5" s="59" t="s">
        <v>1426</v>
      </c>
      <c r="C5" s="59" t="s">
        <v>1427</v>
      </c>
    </row>
    <row r="6" spans="2:3" x14ac:dyDescent="0.25">
      <c r="B6" s="59" t="s">
        <v>1428</v>
      </c>
      <c r="C6" s="59" t="s">
        <v>1429</v>
      </c>
    </row>
    <row r="7" spans="2:3" x14ac:dyDescent="0.25">
      <c r="B7" s="59" t="s">
        <v>1430</v>
      </c>
      <c r="C7" s="59" t="s">
        <v>1431</v>
      </c>
    </row>
    <row r="8" spans="2:3" x14ac:dyDescent="0.25">
      <c r="B8" s="59" t="s">
        <v>1432</v>
      </c>
      <c r="C8" s="59" t="s">
        <v>1433</v>
      </c>
    </row>
    <row r="9" spans="2:3" x14ac:dyDescent="0.25">
      <c r="B9" s="59" t="s">
        <v>1434</v>
      </c>
      <c r="C9" s="59" t="s">
        <v>1435</v>
      </c>
    </row>
    <row r="10" spans="2:3" x14ac:dyDescent="0.25">
      <c r="B10" s="59" t="s">
        <v>511</v>
      </c>
      <c r="C10" s="59" t="s">
        <v>1436</v>
      </c>
    </row>
    <row r="11" spans="2:3" x14ac:dyDescent="0.25">
      <c r="B11" s="59" t="s">
        <v>133</v>
      </c>
      <c r="C11" s="59" t="s">
        <v>1437</v>
      </c>
    </row>
    <row r="12" spans="2:3" x14ac:dyDescent="0.25">
      <c r="B12" s="59" t="s">
        <v>1438</v>
      </c>
      <c r="C12" s="59" t="s">
        <v>1439</v>
      </c>
    </row>
    <row r="13" spans="2:3" x14ac:dyDescent="0.25">
      <c r="B13" s="59" t="s">
        <v>1440</v>
      </c>
      <c r="C13" s="59" t="s">
        <v>1441</v>
      </c>
    </row>
    <row r="14" spans="2:3" x14ac:dyDescent="0.25">
      <c r="B14" s="59" t="s">
        <v>1442</v>
      </c>
      <c r="C14" s="59" t="s">
        <v>1443</v>
      </c>
    </row>
    <row r="15" spans="2:3" x14ac:dyDescent="0.25">
      <c r="B15" s="59" t="s">
        <v>1444</v>
      </c>
      <c r="C15" s="59" t="s">
        <v>1445</v>
      </c>
    </row>
    <row r="16" spans="2:3" x14ac:dyDescent="0.25">
      <c r="B16" s="59" t="s">
        <v>1446</v>
      </c>
      <c r="C16" s="59" t="s">
        <v>1447</v>
      </c>
    </row>
    <row r="17" spans="2:3" x14ac:dyDescent="0.25">
      <c r="B17" s="59" t="s">
        <v>1448</v>
      </c>
      <c r="C17" s="59" t="s">
        <v>1449</v>
      </c>
    </row>
    <row r="18" spans="2:3" ht="18.75" x14ac:dyDescent="0.25">
      <c r="B18" s="59" t="s">
        <v>1450</v>
      </c>
      <c r="C18" s="59" t="s">
        <v>1451</v>
      </c>
    </row>
    <row r="19" spans="2:3" ht="18.75" x14ac:dyDescent="0.25">
      <c r="B19" s="59" t="s">
        <v>1452</v>
      </c>
      <c r="C19" s="59" t="s">
        <v>1453</v>
      </c>
    </row>
    <row r="20" spans="2:3" ht="18.75" x14ac:dyDescent="0.25">
      <c r="B20" s="59" t="s">
        <v>1454</v>
      </c>
      <c r="C20" s="59" t="s">
        <v>1455</v>
      </c>
    </row>
    <row r="21" spans="2:3" x14ac:dyDescent="0.25">
      <c r="B21" s="59" t="s">
        <v>1456</v>
      </c>
      <c r="C21" s="59" t="s">
        <v>1457</v>
      </c>
    </row>
    <row r="22" spans="2:3" x14ac:dyDescent="0.25">
      <c r="B22" s="59" t="s">
        <v>1458</v>
      </c>
      <c r="C22" s="59" t="s">
        <v>1459</v>
      </c>
    </row>
    <row r="23" spans="2:3" x14ac:dyDescent="0.25">
      <c r="B23" s="59" t="s">
        <v>1460</v>
      </c>
      <c r="C23" s="59" t="s">
        <v>1461</v>
      </c>
    </row>
    <row r="24" spans="2:3" x14ac:dyDescent="0.25">
      <c r="B24" s="59" t="s">
        <v>1462</v>
      </c>
      <c r="C24" s="59" t="s">
        <v>1463</v>
      </c>
    </row>
    <row r="25" spans="2:3" x14ac:dyDescent="0.25">
      <c r="B25" s="59" t="s">
        <v>1464</v>
      </c>
      <c r="C25" s="59" t="s">
        <v>1465</v>
      </c>
    </row>
    <row r="26" spans="2:3" x14ac:dyDescent="0.25">
      <c r="B26" s="59" t="s">
        <v>1466</v>
      </c>
      <c r="C26" s="59" t="s">
        <v>1467</v>
      </c>
    </row>
    <row r="27" spans="2:3" x14ac:dyDescent="0.25">
      <c r="B27" s="59" t="s">
        <v>1468</v>
      </c>
      <c r="C27" s="59" t="s">
        <v>1469</v>
      </c>
    </row>
    <row r="28" spans="2:3" x14ac:dyDescent="0.25">
      <c r="B28" s="59" t="s">
        <v>1470</v>
      </c>
      <c r="C28" s="59" t="s">
        <v>1471</v>
      </c>
    </row>
    <row r="29" spans="2:3" x14ac:dyDescent="0.25">
      <c r="B29" s="59" t="s">
        <v>1472</v>
      </c>
      <c r="C29" s="59" t="s">
        <v>1473</v>
      </c>
    </row>
    <row r="30" spans="2:3" x14ac:dyDescent="0.25">
      <c r="B30" s="59" t="s">
        <v>1474</v>
      </c>
      <c r="C30" s="59" t="s">
        <v>1475</v>
      </c>
    </row>
    <row r="31" spans="2:3" x14ac:dyDescent="0.25">
      <c r="B31" s="59" t="s">
        <v>132</v>
      </c>
      <c r="C31" s="59" t="s">
        <v>1476</v>
      </c>
    </row>
    <row r="32" spans="2:3" x14ac:dyDescent="0.25">
      <c r="B32" s="59" t="s">
        <v>1477</v>
      </c>
      <c r="C32" s="59" t="s">
        <v>1478</v>
      </c>
    </row>
    <row r="33" spans="2:3" x14ac:dyDescent="0.25">
      <c r="B33" s="59" t="s">
        <v>1479</v>
      </c>
      <c r="C33" s="59" t="s">
        <v>1480</v>
      </c>
    </row>
    <row r="34" spans="2:3" x14ac:dyDescent="0.25">
      <c r="B34" s="59" t="s">
        <v>1481</v>
      </c>
      <c r="C34" s="59" t="s">
        <v>1482</v>
      </c>
    </row>
    <row r="35" spans="2:3" x14ac:dyDescent="0.25">
      <c r="B35" s="59" t="s">
        <v>1483</v>
      </c>
      <c r="C35" s="59" t="s">
        <v>1484</v>
      </c>
    </row>
    <row r="36" spans="2:3" x14ac:dyDescent="0.25">
      <c r="B36" s="59" t="s">
        <v>1485</v>
      </c>
      <c r="C36" s="59" t="s">
        <v>1486</v>
      </c>
    </row>
    <row r="37" spans="2:3" x14ac:dyDescent="0.25">
      <c r="B37" s="59" t="s">
        <v>1487</v>
      </c>
      <c r="C37" s="59" t="s">
        <v>1488</v>
      </c>
    </row>
    <row r="38" spans="2:3" x14ac:dyDescent="0.25">
      <c r="B38" s="59" t="s">
        <v>1489</v>
      </c>
      <c r="C38" s="59" t="s">
        <v>1490</v>
      </c>
    </row>
    <row r="39" spans="2:3" x14ac:dyDescent="0.25">
      <c r="B39" s="59" t="s">
        <v>741</v>
      </c>
      <c r="C39" s="59" t="s">
        <v>1491</v>
      </c>
    </row>
    <row r="40" spans="2:3" x14ac:dyDescent="0.25">
      <c r="B40" s="59" t="s">
        <v>1492</v>
      </c>
      <c r="C40" s="59" t="s">
        <v>1493</v>
      </c>
    </row>
    <row r="41" spans="2:3" x14ac:dyDescent="0.25">
      <c r="B41" s="59" t="s">
        <v>1494</v>
      </c>
      <c r="C41" s="59" t="s">
        <v>1495</v>
      </c>
    </row>
    <row r="42" spans="2:3" x14ac:dyDescent="0.25">
      <c r="B42" s="59" t="s">
        <v>1496</v>
      </c>
      <c r="C42" s="59" t="s">
        <v>1497</v>
      </c>
    </row>
    <row r="43" spans="2:3" x14ac:dyDescent="0.25">
      <c r="B43" s="59" t="s">
        <v>311</v>
      </c>
      <c r="C43" s="59" t="s">
        <v>1498</v>
      </c>
    </row>
    <row r="44" spans="2:3" x14ac:dyDescent="0.25">
      <c r="B44" s="59" t="s">
        <v>512</v>
      </c>
      <c r="C44" s="59" t="s">
        <v>1499</v>
      </c>
    </row>
    <row r="45" spans="2:3" x14ac:dyDescent="0.25">
      <c r="B45" s="59" t="s">
        <v>1500</v>
      </c>
      <c r="C45" s="59" t="s">
        <v>1501</v>
      </c>
    </row>
    <row r="46" spans="2:3" x14ac:dyDescent="0.25">
      <c r="B46" s="59" t="s">
        <v>1502</v>
      </c>
      <c r="C46" s="59" t="s">
        <v>1503</v>
      </c>
    </row>
    <row r="47" spans="2:3" x14ac:dyDescent="0.25">
      <c r="B47" s="59" t="s">
        <v>1504</v>
      </c>
      <c r="C47" s="59" t="s">
        <v>1505</v>
      </c>
    </row>
    <row r="48" spans="2:3" x14ac:dyDescent="0.25">
      <c r="B48" s="59" t="s">
        <v>1506</v>
      </c>
      <c r="C48" s="59" t="s">
        <v>1507</v>
      </c>
    </row>
    <row r="49" spans="2:3" x14ac:dyDescent="0.25">
      <c r="B49" s="59" t="s">
        <v>1508</v>
      </c>
      <c r="C49" s="59" t="s">
        <v>1509</v>
      </c>
    </row>
    <row r="50" spans="2:3" x14ac:dyDescent="0.25">
      <c r="B50" s="59" t="s">
        <v>1510</v>
      </c>
      <c r="C50" s="59" t="s">
        <v>1511</v>
      </c>
    </row>
    <row r="51" spans="2:3" x14ac:dyDescent="0.25">
      <c r="B51" s="59" t="s">
        <v>1512</v>
      </c>
      <c r="C51" s="59" t="s">
        <v>1513</v>
      </c>
    </row>
    <row r="52" spans="2:3" x14ac:dyDescent="0.25">
      <c r="B52" s="59" t="s">
        <v>1514</v>
      </c>
      <c r="C52" s="59" t="s">
        <v>1515</v>
      </c>
    </row>
    <row r="53" spans="2:3" x14ac:dyDescent="0.25">
      <c r="B53" s="59" t="s">
        <v>1516</v>
      </c>
      <c r="C53" s="59" t="s">
        <v>1517</v>
      </c>
    </row>
    <row r="54" spans="2:3" x14ac:dyDescent="0.25">
      <c r="B54" s="59" t="s">
        <v>1518</v>
      </c>
      <c r="C54" s="59" t="s">
        <v>1519</v>
      </c>
    </row>
    <row r="55" spans="2:3" ht="18.75" x14ac:dyDescent="0.25">
      <c r="B55" s="59" t="s">
        <v>1083</v>
      </c>
      <c r="C55" s="59" t="s">
        <v>1520</v>
      </c>
    </row>
    <row r="56" spans="2:3" x14ac:dyDescent="0.25">
      <c r="B56" s="261" t="s">
        <v>1521</v>
      </c>
      <c r="C56" s="261" t="s">
        <v>1522</v>
      </c>
    </row>
    <row r="57" spans="2:3" x14ac:dyDescent="0.25">
      <c r="B57" s="261"/>
      <c r="C57" s="261"/>
    </row>
  </sheetData>
  <pageMargins left="0.7" right="0.7" top="0.75" bottom="0.75" header="0.3" footer="0.3"/>
  <pageSetup orientation="portrait" horizontalDpi="1200" verticalDpi="1200" r:id="rId1"/>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dimension ref="B1:C100"/>
  <sheetViews>
    <sheetView workbookViewId="0"/>
  </sheetViews>
  <sheetFormatPr defaultColWidth="9.140625" defaultRowHeight="15.75" x14ac:dyDescent="0.25"/>
  <cols>
    <col min="1" max="1" width="9.140625" style="58"/>
    <col min="2" max="2" width="76.42578125" style="58" customWidth="1"/>
    <col min="3" max="3" width="9.85546875" style="58" bestFit="1" customWidth="1"/>
    <col min="4" max="16384" width="9.140625" style="58"/>
  </cols>
  <sheetData>
    <row r="1" spans="2:3" x14ac:dyDescent="0.25">
      <c r="B1" s="265" t="s">
        <v>1523</v>
      </c>
    </row>
    <row r="2" spans="2:3" x14ac:dyDescent="0.25">
      <c r="B2" s="263" t="s">
        <v>1524</v>
      </c>
    </row>
    <row r="3" spans="2:3" x14ac:dyDescent="0.25">
      <c r="B3" s="59"/>
    </row>
    <row r="4" spans="2:3" x14ac:dyDescent="0.25">
      <c r="B4" s="59" t="s">
        <v>1525</v>
      </c>
    </row>
    <row r="5" spans="2:3" x14ac:dyDescent="0.25">
      <c r="B5" s="59" t="s">
        <v>1526</v>
      </c>
    </row>
    <row r="6" spans="2:3" x14ac:dyDescent="0.25">
      <c r="B6" s="59" t="s">
        <v>1527</v>
      </c>
    </row>
    <row r="7" spans="2:3" x14ac:dyDescent="0.25">
      <c r="B7" s="59" t="s">
        <v>1528</v>
      </c>
    </row>
    <row r="8" spans="2:3" x14ac:dyDescent="0.25">
      <c r="B8" s="59" t="s">
        <v>1529</v>
      </c>
    </row>
    <row r="9" spans="2:3" x14ac:dyDescent="0.25">
      <c r="B9" s="59" t="s">
        <v>299</v>
      </c>
    </row>
    <row r="10" spans="2:3" x14ac:dyDescent="0.25">
      <c r="B10" s="59" t="s">
        <v>1530</v>
      </c>
    </row>
    <row r="11" spans="2:3" x14ac:dyDescent="0.25">
      <c r="B11" s="266" t="s">
        <v>1531</v>
      </c>
    </row>
    <row r="12" spans="2:3" ht="18.75" x14ac:dyDescent="0.25">
      <c r="B12" s="267" t="s">
        <v>1532</v>
      </c>
    </row>
    <row r="13" spans="2:3" ht="18.75" x14ac:dyDescent="0.25">
      <c r="B13" s="267" t="s">
        <v>1533</v>
      </c>
    </row>
    <row r="14" spans="2:3" x14ac:dyDescent="0.25">
      <c r="B14" s="59" t="s">
        <v>1534</v>
      </c>
      <c r="C14" s="59"/>
    </row>
    <row r="15" spans="2:3" x14ac:dyDescent="0.25">
      <c r="B15" s="59" t="s">
        <v>1535</v>
      </c>
    </row>
    <row r="16" spans="2:3" x14ac:dyDescent="0.25">
      <c r="B16" s="59" t="s">
        <v>1536</v>
      </c>
    </row>
    <row r="17" spans="2:2" x14ac:dyDescent="0.25">
      <c r="B17" s="262"/>
    </row>
    <row r="18" spans="2:2" x14ac:dyDescent="0.25">
      <c r="B18" s="264" t="s">
        <v>1537</v>
      </c>
    </row>
    <row r="19" spans="2:2" x14ac:dyDescent="0.25">
      <c r="B19" s="59" t="s">
        <v>1538</v>
      </c>
    </row>
    <row r="20" spans="2:2" x14ac:dyDescent="0.25">
      <c r="B20" s="59" t="s">
        <v>1539</v>
      </c>
    </row>
    <row r="21" spans="2:2" x14ac:dyDescent="0.25">
      <c r="B21" s="59" t="s">
        <v>1540</v>
      </c>
    </row>
    <row r="22" spans="2:2" x14ac:dyDescent="0.25">
      <c r="B22" s="59" t="s">
        <v>1541</v>
      </c>
    </row>
    <row r="23" spans="2:2" x14ac:dyDescent="0.25">
      <c r="B23" s="59" t="s">
        <v>1542</v>
      </c>
    </row>
    <row r="24" spans="2:2" x14ac:dyDescent="0.25">
      <c r="B24" s="59" t="s">
        <v>1543</v>
      </c>
    </row>
    <row r="25" spans="2:2" x14ac:dyDescent="0.25">
      <c r="B25" s="59" t="s">
        <v>1544</v>
      </c>
    </row>
    <row r="26" spans="2:2" x14ac:dyDescent="0.25">
      <c r="B26" s="59" t="s">
        <v>1545</v>
      </c>
    </row>
    <row r="27" spans="2:2" x14ac:dyDescent="0.25">
      <c r="B27" s="59" t="s">
        <v>1546</v>
      </c>
    </row>
    <row r="28" spans="2:2" x14ac:dyDescent="0.25">
      <c r="B28" s="59" t="s">
        <v>1547</v>
      </c>
    </row>
    <row r="29" spans="2:2" x14ac:dyDescent="0.25">
      <c r="B29" s="59" t="s">
        <v>1548</v>
      </c>
    </row>
    <row r="30" spans="2:2" x14ac:dyDescent="0.25">
      <c r="B30" s="59"/>
    </row>
    <row r="31" spans="2:2" x14ac:dyDescent="0.25">
      <c r="B31" s="264" t="s">
        <v>1549</v>
      </c>
    </row>
    <row r="32" spans="2:2" x14ac:dyDescent="0.25">
      <c r="B32" s="59" t="s">
        <v>1550</v>
      </c>
    </row>
    <row r="33" spans="2:2" x14ac:dyDescent="0.25">
      <c r="B33" s="59" t="s">
        <v>1551</v>
      </c>
    </row>
    <row r="34" spans="2:2" x14ac:dyDescent="0.25">
      <c r="B34" s="59" t="s">
        <v>1552</v>
      </c>
    </row>
    <row r="35" spans="2:2" x14ac:dyDescent="0.25">
      <c r="B35" s="59" t="s">
        <v>1553</v>
      </c>
    </row>
    <row r="36" spans="2:2" x14ac:dyDescent="0.25">
      <c r="B36" s="59" t="s">
        <v>1554</v>
      </c>
    </row>
    <row r="37" spans="2:2" x14ac:dyDescent="0.25">
      <c r="B37" s="59" t="s">
        <v>1555</v>
      </c>
    </row>
    <row r="38" spans="2:2" x14ac:dyDescent="0.25">
      <c r="B38" s="59" t="s">
        <v>1556</v>
      </c>
    </row>
    <row r="39" spans="2:2" x14ac:dyDescent="0.25">
      <c r="B39" s="59" t="s">
        <v>1557</v>
      </c>
    </row>
    <row r="40" spans="2:2" x14ac:dyDescent="0.25">
      <c r="B40" s="59" t="s">
        <v>1558</v>
      </c>
    </row>
    <row r="41" spans="2:2" x14ac:dyDescent="0.25">
      <c r="B41" s="59" t="s">
        <v>1559</v>
      </c>
    </row>
    <row r="42" spans="2:2" x14ac:dyDescent="0.25">
      <c r="B42" s="59" t="s">
        <v>1560</v>
      </c>
    </row>
    <row r="43" spans="2:2" x14ac:dyDescent="0.25">
      <c r="B43" s="59" t="s">
        <v>1561</v>
      </c>
    </row>
    <row r="44" spans="2:2" x14ac:dyDescent="0.25">
      <c r="B44" s="59" t="s">
        <v>1562</v>
      </c>
    </row>
    <row r="45" spans="2:2" x14ac:dyDescent="0.25">
      <c r="B45" s="59" t="s">
        <v>1563</v>
      </c>
    </row>
    <row r="46" spans="2:2" x14ac:dyDescent="0.25">
      <c r="B46" s="59" t="s">
        <v>1564</v>
      </c>
    </row>
    <row r="47" spans="2:2" x14ac:dyDescent="0.25">
      <c r="B47" s="59" t="s">
        <v>1565</v>
      </c>
    </row>
    <row r="48" spans="2:2" x14ac:dyDescent="0.25">
      <c r="B48" s="59" t="s">
        <v>1566</v>
      </c>
    </row>
    <row r="49" spans="2:2" x14ac:dyDescent="0.25">
      <c r="B49" s="268"/>
    </row>
    <row r="50" spans="2:2" x14ac:dyDescent="0.25">
      <c r="B50" s="264" t="s">
        <v>1567</v>
      </c>
    </row>
    <row r="51" spans="2:2" x14ac:dyDescent="0.25">
      <c r="B51" s="59" t="s">
        <v>1568</v>
      </c>
    </row>
    <row r="52" spans="2:2" x14ac:dyDescent="0.25">
      <c r="B52" s="59" t="s">
        <v>1569</v>
      </c>
    </row>
    <row r="53" spans="2:2" x14ac:dyDescent="0.25">
      <c r="B53" s="59" t="s">
        <v>1570</v>
      </c>
    </row>
    <row r="54" spans="2:2" x14ac:dyDescent="0.25">
      <c r="B54" s="59" t="s">
        <v>1571</v>
      </c>
    </row>
    <row r="55" spans="2:2" x14ac:dyDescent="0.25">
      <c r="B55" s="59" t="s">
        <v>1572</v>
      </c>
    </row>
    <row r="56" spans="2:2" x14ac:dyDescent="0.25">
      <c r="B56" s="59" t="s">
        <v>1573</v>
      </c>
    </row>
    <row r="57" spans="2:2" x14ac:dyDescent="0.25">
      <c r="B57" s="59" t="s">
        <v>1574</v>
      </c>
    </row>
    <row r="58" spans="2:2" x14ac:dyDescent="0.25">
      <c r="B58" s="59" t="s">
        <v>1575</v>
      </c>
    </row>
    <row r="59" spans="2:2" x14ac:dyDescent="0.25">
      <c r="B59" s="59" t="s">
        <v>1576</v>
      </c>
    </row>
    <row r="60" spans="2:2" x14ac:dyDescent="0.25">
      <c r="B60" s="59" t="s">
        <v>1577</v>
      </c>
    </row>
    <row r="61" spans="2:2" x14ac:dyDescent="0.25">
      <c r="B61" s="59" t="s">
        <v>1578</v>
      </c>
    </row>
    <row r="62" spans="2:2" x14ac:dyDescent="0.25">
      <c r="B62" s="59" t="s">
        <v>1579</v>
      </c>
    </row>
    <row r="63" spans="2:2" x14ac:dyDescent="0.25">
      <c r="B63" s="59" t="s">
        <v>1580</v>
      </c>
    </row>
    <row r="64" spans="2:2" x14ac:dyDescent="0.25">
      <c r="B64" s="59" t="s">
        <v>1581</v>
      </c>
    </row>
    <row r="65" spans="2:3" x14ac:dyDescent="0.25">
      <c r="B65" s="59" t="s">
        <v>1582</v>
      </c>
    </row>
    <row r="66" spans="2:3" x14ac:dyDescent="0.25">
      <c r="B66" s="59" t="s">
        <v>1583</v>
      </c>
      <c r="C66" s="59"/>
    </row>
    <row r="67" spans="2:3" x14ac:dyDescent="0.25">
      <c r="B67" s="59" t="s">
        <v>1584</v>
      </c>
    </row>
    <row r="68" spans="2:3" x14ac:dyDescent="0.25">
      <c r="B68" s="59"/>
    </row>
    <row r="69" spans="2:3" x14ac:dyDescent="0.25">
      <c r="B69" s="264" t="s">
        <v>1585</v>
      </c>
    </row>
    <row r="70" spans="2:3" x14ac:dyDescent="0.25">
      <c r="B70" s="266" t="s">
        <v>1586</v>
      </c>
    </row>
    <row r="71" spans="2:3" x14ac:dyDescent="0.25">
      <c r="B71" s="266" t="s">
        <v>1587</v>
      </c>
    </row>
    <row r="72" spans="2:3" x14ac:dyDescent="0.25">
      <c r="B72" s="266" t="s">
        <v>1588</v>
      </c>
    </row>
    <row r="73" spans="2:3" ht="18.75" x14ac:dyDescent="0.25">
      <c r="B73" s="266" t="s">
        <v>1589</v>
      </c>
    </row>
    <row r="74" spans="2:3" ht="18.75" x14ac:dyDescent="0.25">
      <c r="B74" s="266" t="s">
        <v>1590</v>
      </c>
    </row>
    <row r="75" spans="2:3" x14ac:dyDescent="0.25">
      <c r="B75" s="266" t="s">
        <v>1591</v>
      </c>
    </row>
    <row r="76" spans="2:3" x14ac:dyDescent="0.25">
      <c r="B76" s="266" t="s">
        <v>1592</v>
      </c>
    </row>
    <row r="77" spans="2:3" x14ac:dyDescent="0.25">
      <c r="B77" s="266" t="s">
        <v>1593</v>
      </c>
    </row>
    <row r="78" spans="2:3" ht="18.75" x14ac:dyDescent="0.25">
      <c r="B78" s="266" t="s">
        <v>1594</v>
      </c>
    </row>
    <row r="79" spans="2:3" x14ac:dyDescent="0.25">
      <c r="B79" s="266" t="s">
        <v>1595</v>
      </c>
    </row>
    <row r="80" spans="2:3" ht="18.75" x14ac:dyDescent="0.25">
      <c r="B80" s="266" t="s">
        <v>1596</v>
      </c>
    </row>
    <row r="81" spans="2:2" x14ac:dyDescent="0.25">
      <c r="B81" s="266" t="s">
        <v>1597</v>
      </c>
    </row>
    <row r="82" spans="2:2" x14ac:dyDescent="0.25">
      <c r="B82" s="266" t="s">
        <v>1598</v>
      </c>
    </row>
    <row r="83" spans="2:2" x14ac:dyDescent="0.25">
      <c r="B83" s="266" t="s">
        <v>1599</v>
      </c>
    </row>
    <row r="84" spans="2:2" ht="18.75" x14ac:dyDescent="0.25">
      <c r="B84" s="266" t="s">
        <v>1600</v>
      </c>
    </row>
    <row r="85" spans="2:2" x14ac:dyDescent="0.25">
      <c r="B85" s="266" t="s">
        <v>1601</v>
      </c>
    </row>
    <row r="86" spans="2:2" x14ac:dyDescent="0.25">
      <c r="B86" s="266" t="s">
        <v>1602</v>
      </c>
    </row>
    <row r="87" spans="2:2" ht="18.75" x14ac:dyDescent="0.25">
      <c r="B87" s="266" t="s">
        <v>1603</v>
      </c>
    </row>
    <row r="88" spans="2:2" ht="18.75" x14ac:dyDescent="0.25">
      <c r="B88" s="266" t="s">
        <v>1604</v>
      </c>
    </row>
    <row r="89" spans="2:2" x14ac:dyDescent="0.25">
      <c r="B89" s="266" t="s">
        <v>1605</v>
      </c>
    </row>
    <row r="90" spans="2:2" x14ac:dyDescent="0.25">
      <c r="B90" s="266" t="s">
        <v>1606</v>
      </c>
    </row>
    <row r="91" spans="2:2" x14ac:dyDescent="0.25">
      <c r="B91" s="266" t="s">
        <v>1607</v>
      </c>
    </row>
    <row r="92" spans="2:2" x14ac:dyDescent="0.25">
      <c r="B92" s="266" t="s">
        <v>1608</v>
      </c>
    </row>
    <row r="93" spans="2:2" x14ac:dyDescent="0.25">
      <c r="B93" s="266" t="s">
        <v>1609</v>
      </c>
    </row>
    <row r="94" spans="2:2" ht="18.75" x14ac:dyDescent="0.25">
      <c r="B94" s="266" t="s">
        <v>1610</v>
      </c>
    </row>
    <row r="95" spans="2:2" ht="18.75" x14ac:dyDescent="0.25">
      <c r="B95" s="266" t="s">
        <v>1611</v>
      </c>
    </row>
    <row r="96" spans="2:2" ht="18.75" x14ac:dyDescent="0.25">
      <c r="B96" s="269" t="s">
        <v>1612</v>
      </c>
    </row>
    <row r="97" spans="2:2" ht="18.75" x14ac:dyDescent="0.25">
      <c r="B97" s="270" t="s">
        <v>1613</v>
      </c>
    </row>
    <row r="98" spans="2:2" x14ac:dyDescent="0.25">
      <c r="B98" s="59"/>
    </row>
    <row r="99" spans="2:2" x14ac:dyDescent="0.25">
      <c r="B99" s="59"/>
    </row>
    <row r="100" spans="2:2" x14ac:dyDescent="0.25">
      <c r="B100" s="59"/>
    </row>
  </sheetData>
  <pageMargins left="0.7" right="0.7" top="0.75" bottom="0.75" header="0.3" footer="0.3"/>
  <pageSetup orientation="portrait" r:id="rId1"/>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3"/>
  <sheetViews>
    <sheetView workbookViewId="0"/>
  </sheetViews>
  <sheetFormatPr defaultColWidth="9.140625" defaultRowHeight="15.75" x14ac:dyDescent="0.25"/>
  <cols>
    <col min="1" max="1" width="12.42578125" style="58" customWidth="1"/>
    <col min="2" max="2" width="21.140625" style="58" customWidth="1"/>
    <col min="3" max="3" width="23.5703125" style="58" bestFit="1" customWidth="1"/>
    <col min="4" max="4" width="31" style="58" bestFit="1" customWidth="1"/>
    <col min="5" max="5" width="65.5703125" style="58" bestFit="1" customWidth="1"/>
    <col min="6" max="16384" width="9.140625" style="58"/>
  </cols>
  <sheetData>
    <row r="1" spans="1:5" x14ac:dyDescent="0.25">
      <c r="B1" s="271" t="s">
        <v>1614</v>
      </c>
    </row>
    <row r="2" spans="1:5" x14ac:dyDescent="0.25">
      <c r="B2" s="272" t="s">
        <v>1615</v>
      </c>
    </row>
    <row r="3" spans="1:5" x14ac:dyDescent="0.25">
      <c r="B3" s="273" t="s">
        <v>1616</v>
      </c>
    </row>
    <row r="4" spans="1:5" ht="16.5" thickBot="1" x14ac:dyDescent="0.3">
      <c r="B4" s="272"/>
    </row>
    <row r="5" spans="1:5" ht="16.5" thickBot="1" x14ac:dyDescent="0.3">
      <c r="A5" s="275" t="s">
        <v>311</v>
      </c>
      <c r="B5" s="276" t="s">
        <v>1617</v>
      </c>
      <c r="C5" s="276" t="s">
        <v>1618</v>
      </c>
      <c r="D5" s="276" t="s">
        <v>1619</v>
      </c>
      <c r="E5" s="277" t="s">
        <v>1620</v>
      </c>
    </row>
    <row r="6" spans="1:5" x14ac:dyDescent="0.25">
      <c r="A6" s="278">
        <v>30300361</v>
      </c>
      <c r="B6" s="279" t="s">
        <v>319</v>
      </c>
      <c r="C6" s="279" t="s">
        <v>320</v>
      </c>
      <c r="D6" s="279" t="s">
        <v>321</v>
      </c>
      <c r="E6" s="279" t="s">
        <v>421</v>
      </c>
    </row>
    <row r="7" spans="1:5" x14ac:dyDescent="0.25">
      <c r="A7" s="280">
        <v>30300333</v>
      </c>
      <c r="B7" s="281" t="s">
        <v>319</v>
      </c>
      <c r="C7" s="281" t="s">
        <v>320</v>
      </c>
      <c r="D7" s="281" t="s">
        <v>321</v>
      </c>
      <c r="E7" s="281" t="s">
        <v>391</v>
      </c>
    </row>
    <row r="8" spans="1:5" x14ac:dyDescent="0.25">
      <c r="A8" s="280">
        <v>30300332</v>
      </c>
      <c r="B8" s="281" t="s">
        <v>319</v>
      </c>
      <c r="C8" s="281" t="s">
        <v>320</v>
      </c>
      <c r="D8" s="281" t="s">
        <v>321</v>
      </c>
      <c r="E8" s="281" t="s">
        <v>388</v>
      </c>
    </row>
    <row r="9" spans="1:5" x14ac:dyDescent="0.25">
      <c r="A9" s="280">
        <v>30300342</v>
      </c>
      <c r="B9" s="281" t="s">
        <v>319</v>
      </c>
      <c r="C9" s="281" t="s">
        <v>320</v>
      </c>
      <c r="D9" s="281" t="s">
        <v>321</v>
      </c>
      <c r="E9" s="281" t="s">
        <v>406</v>
      </c>
    </row>
    <row r="10" spans="1:5" x14ac:dyDescent="0.25">
      <c r="A10" s="280">
        <v>30300341</v>
      </c>
      <c r="B10" s="281" t="s">
        <v>319</v>
      </c>
      <c r="C10" s="281" t="s">
        <v>320</v>
      </c>
      <c r="D10" s="281" t="s">
        <v>321</v>
      </c>
      <c r="E10" s="281" t="s">
        <v>403</v>
      </c>
    </row>
    <row r="11" spans="1:5" x14ac:dyDescent="0.25">
      <c r="A11" s="280">
        <v>30300354</v>
      </c>
      <c r="B11" s="281" t="s">
        <v>319</v>
      </c>
      <c r="C11" s="281" t="s">
        <v>320</v>
      </c>
      <c r="D11" s="281" t="s">
        <v>321</v>
      </c>
      <c r="E11" s="281" t="s">
        <v>418</v>
      </c>
    </row>
    <row r="12" spans="1:5" x14ac:dyDescent="0.25">
      <c r="A12" s="280">
        <v>30300352</v>
      </c>
      <c r="B12" s="281" t="s">
        <v>319</v>
      </c>
      <c r="C12" s="281" t="s">
        <v>320</v>
      </c>
      <c r="D12" s="281" t="s">
        <v>321</v>
      </c>
      <c r="E12" s="281" t="s">
        <v>415</v>
      </c>
    </row>
    <row r="13" spans="1:5" x14ac:dyDescent="0.25">
      <c r="A13" s="280">
        <v>30300334</v>
      </c>
      <c r="B13" s="281" t="s">
        <v>319</v>
      </c>
      <c r="C13" s="281" t="s">
        <v>320</v>
      </c>
      <c r="D13" s="281" t="s">
        <v>321</v>
      </c>
      <c r="E13" s="281" t="s">
        <v>394</v>
      </c>
    </row>
    <row r="14" spans="1:5" x14ac:dyDescent="0.25">
      <c r="A14" s="280">
        <v>30300335</v>
      </c>
      <c r="B14" s="281" t="s">
        <v>319</v>
      </c>
      <c r="C14" s="281" t="s">
        <v>320</v>
      </c>
      <c r="D14" s="281" t="s">
        <v>321</v>
      </c>
      <c r="E14" s="281" t="s">
        <v>397</v>
      </c>
    </row>
    <row r="15" spans="1:5" x14ac:dyDescent="0.25">
      <c r="A15" s="280">
        <v>30300336</v>
      </c>
      <c r="B15" s="281" t="s">
        <v>319</v>
      </c>
      <c r="C15" s="281" t="s">
        <v>320</v>
      </c>
      <c r="D15" s="281" t="s">
        <v>321</v>
      </c>
      <c r="E15" s="281" t="s">
        <v>400</v>
      </c>
    </row>
    <row r="16" spans="1:5" x14ac:dyDescent="0.25">
      <c r="A16" s="280">
        <v>30300344</v>
      </c>
      <c r="B16" s="281" t="s">
        <v>319</v>
      </c>
      <c r="C16" s="281" t="s">
        <v>320</v>
      </c>
      <c r="D16" s="281" t="s">
        <v>321</v>
      </c>
      <c r="E16" s="281" t="s">
        <v>412</v>
      </c>
    </row>
    <row r="17" spans="1:5" x14ac:dyDescent="0.25">
      <c r="A17" s="280">
        <v>30300343</v>
      </c>
      <c r="B17" s="281" t="s">
        <v>319</v>
      </c>
      <c r="C17" s="281" t="s">
        <v>320</v>
      </c>
      <c r="D17" s="281" t="s">
        <v>321</v>
      </c>
      <c r="E17" s="281" t="s">
        <v>409</v>
      </c>
    </row>
    <row r="18" spans="1:5" x14ac:dyDescent="0.25">
      <c r="A18" s="282" t="s">
        <v>1621</v>
      </c>
      <c r="B18" s="283"/>
      <c r="C18" s="283"/>
      <c r="D18" s="283"/>
      <c r="E18" s="283"/>
    </row>
    <row r="19" spans="1:5" x14ac:dyDescent="0.25">
      <c r="A19" s="282" t="s">
        <v>1621</v>
      </c>
      <c r="B19" s="283"/>
      <c r="C19" s="283"/>
      <c r="D19" s="283"/>
      <c r="E19" s="283"/>
    </row>
    <row r="20" spans="1:5" x14ac:dyDescent="0.25">
      <c r="A20" s="282" t="s">
        <v>1621</v>
      </c>
      <c r="B20" s="283"/>
      <c r="C20" s="283"/>
      <c r="D20" s="283"/>
      <c r="E20" s="283"/>
    </row>
    <row r="21" spans="1:5" x14ac:dyDescent="0.25">
      <c r="A21" s="282" t="s">
        <v>1621</v>
      </c>
      <c r="B21" s="283"/>
      <c r="C21" s="283"/>
      <c r="D21" s="283"/>
      <c r="E21" s="283"/>
    </row>
    <row r="22" spans="1:5" x14ac:dyDescent="0.25">
      <c r="A22" s="282" t="s">
        <v>1621</v>
      </c>
      <c r="B22" s="283"/>
      <c r="C22" s="283"/>
      <c r="D22" s="283"/>
      <c r="E22" s="283"/>
    </row>
    <row r="23" spans="1:5" x14ac:dyDescent="0.25">
      <c r="A23" s="282" t="s">
        <v>1621</v>
      </c>
      <c r="B23" s="283"/>
      <c r="C23" s="283"/>
      <c r="D23" s="283"/>
      <c r="E23" s="283"/>
    </row>
  </sheetData>
  <hyperlinks>
    <hyperlink ref="B3" r:id="rId1"/>
  </hyperlinks>
  <pageMargins left="0.7" right="0.7" top="0.75" bottom="0.75" header="0.3" footer="0.3"/>
  <pageSetup scale="79" fitToHeight="0" orientation="landscape" r:id="rId2"/>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workbookViewId="0">
      <selection activeCell="H27" sqref="H27"/>
    </sheetView>
  </sheetViews>
  <sheetFormatPr defaultColWidth="9.140625" defaultRowHeight="15.75" x14ac:dyDescent="0.25"/>
  <cols>
    <col min="1" max="1" width="17.42578125" style="58" customWidth="1"/>
    <col min="2" max="2" width="22.5703125" style="58" customWidth="1"/>
    <col min="3" max="3" width="18" style="58" customWidth="1"/>
    <col min="4" max="4" width="21.42578125" style="58" customWidth="1"/>
    <col min="5" max="5" width="15" style="58" customWidth="1"/>
    <col min="6" max="6" width="17.42578125" style="58" customWidth="1"/>
    <col min="7" max="7" width="9.140625" style="58"/>
    <col min="8" max="8" width="23" style="58" customWidth="1"/>
    <col min="9" max="9" width="25.85546875" style="58" customWidth="1"/>
    <col min="10" max="10" width="17.85546875" style="58" customWidth="1"/>
    <col min="11" max="16384" width="9.140625" style="58"/>
  </cols>
  <sheetData>
    <row r="1" spans="1:10" x14ac:dyDescent="0.25">
      <c r="A1" s="274"/>
      <c r="B1" s="271" t="s">
        <v>1622</v>
      </c>
      <c r="C1" s="274"/>
    </row>
    <row r="2" spans="1:10" x14ac:dyDescent="0.25">
      <c r="A2" s="274"/>
      <c r="B2" s="284" t="s">
        <v>909</v>
      </c>
      <c r="C2" s="274"/>
    </row>
    <row r="3" spans="1:10" ht="16.5" thickBot="1" x14ac:dyDescent="0.3">
      <c r="A3" s="274"/>
      <c r="C3" s="274"/>
    </row>
    <row r="4" spans="1:10" ht="48" customHeight="1" thickBot="1" x14ac:dyDescent="0.3">
      <c r="A4" s="286" t="s">
        <v>1623</v>
      </c>
      <c r="B4" s="287" t="s">
        <v>924</v>
      </c>
      <c r="C4" s="287" t="s">
        <v>925</v>
      </c>
      <c r="D4" s="287" t="s">
        <v>926</v>
      </c>
      <c r="E4" s="287" t="s">
        <v>927</v>
      </c>
      <c r="F4" s="287" t="s">
        <v>928</v>
      </c>
      <c r="G4" s="287" t="s">
        <v>929</v>
      </c>
      <c r="H4" s="287" t="s">
        <v>930</v>
      </c>
      <c r="I4" s="287" t="s">
        <v>931</v>
      </c>
      <c r="J4" s="288" t="s">
        <v>932</v>
      </c>
    </row>
    <row r="5" spans="1:10" x14ac:dyDescent="0.25">
      <c r="A5" s="285"/>
      <c r="B5" s="285"/>
      <c r="C5" s="285"/>
      <c r="D5" s="285"/>
      <c r="E5" s="285"/>
      <c r="F5" s="285"/>
      <c r="G5" s="285"/>
      <c r="H5" s="285"/>
      <c r="I5" s="285"/>
      <c r="J5" s="285"/>
    </row>
    <row r="6" spans="1:10" x14ac:dyDescent="0.25">
      <c r="A6" s="283"/>
      <c r="B6" s="283"/>
      <c r="C6" s="283"/>
      <c r="D6" s="283"/>
      <c r="E6" s="283"/>
      <c r="F6" s="283"/>
      <c r="G6" s="283"/>
      <c r="H6" s="283"/>
      <c r="I6" s="283"/>
      <c r="J6" s="283"/>
    </row>
    <row r="7" spans="1:10" x14ac:dyDescent="0.25">
      <c r="A7" s="283"/>
      <c r="B7" s="283"/>
      <c r="C7" s="283"/>
      <c r="D7" s="283"/>
      <c r="E7" s="283"/>
      <c r="F7" s="283"/>
      <c r="G7" s="283"/>
      <c r="H7" s="283"/>
      <c r="I7" s="283"/>
      <c r="J7" s="283"/>
    </row>
    <row r="8" spans="1:10" x14ac:dyDescent="0.25">
      <c r="A8" s="283"/>
      <c r="B8" s="283"/>
      <c r="C8" s="283"/>
      <c r="D8" s="283"/>
      <c r="E8" s="283"/>
      <c r="F8" s="283"/>
      <c r="G8" s="283"/>
      <c r="H8" s="283"/>
      <c r="I8" s="283"/>
      <c r="J8" s="283"/>
    </row>
    <row r="9" spans="1:10" x14ac:dyDescent="0.25">
      <c r="A9" s="283"/>
      <c r="B9" s="283"/>
      <c r="C9" s="283"/>
      <c r="D9" s="283"/>
      <c r="E9" s="283"/>
      <c r="F9" s="283"/>
      <c r="G9" s="283"/>
      <c r="H9" s="283"/>
      <c r="I9" s="283"/>
      <c r="J9" s="283"/>
    </row>
    <row r="10" spans="1:10" x14ac:dyDescent="0.25">
      <c r="A10" s="283"/>
      <c r="B10" s="283"/>
      <c r="C10" s="283"/>
      <c r="D10" s="283"/>
      <c r="E10" s="283"/>
      <c r="F10" s="283"/>
      <c r="G10" s="283"/>
      <c r="H10" s="283"/>
      <c r="I10" s="283"/>
      <c r="J10" s="283"/>
    </row>
    <row r="11" spans="1:10" x14ac:dyDescent="0.25">
      <c r="A11" s="283"/>
      <c r="B11" s="283"/>
      <c r="C11" s="283"/>
      <c r="D11" s="283"/>
      <c r="E11" s="283"/>
      <c r="F11" s="283"/>
      <c r="G11" s="283"/>
      <c r="H11" s="283"/>
      <c r="I11" s="283"/>
      <c r="J11" s="283"/>
    </row>
    <row r="12" spans="1:10" x14ac:dyDescent="0.25">
      <c r="A12" s="283"/>
      <c r="B12" s="283"/>
      <c r="C12" s="283"/>
      <c r="D12" s="283"/>
      <c r="E12" s="283"/>
      <c r="F12" s="283"/>
      <c r="G12" s="283"/>
      <c r="H12" s="283"/>
      <c r="I12" s="283"/>
      <c r="J12" s="283"/>
    </row>
    <row r="13" spans="1:10" x14ac:dyDescent="0.25">
      <c r="A13" s="283"/>
      <c r="B13" s="283"/>
      <c r="C13" s="283"/>
      <c r="D13" s="283"/>
      <c r="E13" s="283"/>
      <c r="F13" s="283"/>
      <c r="G13" s="283"/>
      <c r="H13" s="283"/>
      <c r="I13" s="283"/>
      <c r="J13" s="283"/>
    </row>
    <row r="14" spans="1:10" x14ac:dyDescent="0.25">
      <c r="A14" s="283"/>
      <c r="B14" s="283"/>
      <c r="C14" s="283"/>
      <c r="D14" s="283"/>
      <c r="E14" s="283"/>
      <c r="F14" s="283"/>
      <c r="G14" s="283"/>
      <c r="H14" s="283"/>
      <c r="I14" s="283"/>
      <c r="J14" s="283"/>
    </row>
    <row r="15" spans="1:10" x14ac:dyDescent="0.25">
      <c r="A15" s="283"/>
      <c r="B15" s="283"/>
      <c r="C15" s="283"/>
      <c r="D15" s="283"/>
      <c r="E15" s="283"/>
      <c r="F15" s="283"/>
      <c r="G15" s="283"/>
      <c r="H15" s="283"/>
      <c r="I15" s="283"/>
      <c r="J15" s="283"/>
    </row>
    <row r="16" spans="1:10" x14ac:dyDescent="0.25">
      <c r="A16" s="283"/>
      <c r="B16" s="283"/>
      <c r="C16" s="283"/>
      <c r="D16" s="283"/>
      <c r="E16" s="283"/>
      <c r="F16" s="283"/>
      <c r="G16" s="283"/>
      <c r="H16" s="283"/>
      <c r="I16" s="283"/>
      <c r="J16" s="283"/>
    </row>
  </sheetData>
  <pageMargins left="0.7" right="0.7" top="0.75" bottom="0.75" header="0.3" footer="0.3"/>
  <pageSetup orientation="portrait" r:id="rId1"/>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tabColor theme="0" tint="-0.14999847407452621"/>
  </sheetPr>
  <dimension ref="A1:A29"/>
  <sheetViews>
    <sheetView workbookViewId="0">
      <selection activeCell="B18" sqref="B18"/>
    </sheetView>
  </sheetViews>
  <sheetFormatPr defaultRowHeight="15" x14ac:dyDescent="0.25"/>
  <cols>
    <col min="1" max="1" width="11.140625" style="15" customWidth="1"/>
  </cols>
  <sheetData>
    <row r="1" spans="1:1" x14ac:dyDescent="0.25">
      <c r="A1" s="18" t="s">
        <v>1624</v>
      </c>
    </row>
    <row r="2" spans="1:1" x14ac:dyDescent="0.25">
      <c r="A2" s="33" t="s">
        <v>591</v>
      </c>
    </row>
    <row r="3" spans="1:1" x14ac:dyDescent="0.25">
      <c r="A3" s="33" t="s">
        <v>1625</v>
      </c>
    </row>
    <row r="4" spans="1:1" x14ac:dyDescent="0.25">
      <c r="A4" s="33" t="s">
        <v>589</v>
      </c>
    </row>
    <row r="5" spans="1:1" x14ac:dyDescent="0.25">
      <c r="A5" s="33" t="s">
        <v>590</v>
      </c>
    </row>
    <row r="6" spans="1:1" x14ac:dyDescent="0.25">
      <c r="A6" s="33" t="s">
        <v>592</v>
      </c>
    </row>
    <row r="7" spans="1:1" x14ac:dyDescent="0.25">
      <c r="A7" s="33" t="s">
        <v>588</v>
      </c>
    </row>
    <row r="8" spans="1:1" x14ac:dyDescent="0.25">
      <c r="A8" s="33" t="s">
        <v>1626</v>
      </c>
    </row>
    <row r="9" spans="1:1" x14ac:dyDescent="0.25">
      <c r="A9" s="33" t="s">
        <v>595</v>
      </c>
    </row>
    <row r="10" spans="1:1" x14ac:dyDescent="0.25">
      <c r="A10" s="33" t="s">
        <v>593</v>
      </c>
    </row>
    <row r="11" spans="1:1" x14ac:dyDescent="0.25">
      <c r="A11" s="33" t="s">
        <v>594</v>
      </c>
    </row>
    <row r="13" spans="1:1" x14ac:dyDescent="0.25">
      <c r="A13" s="33" t="s">
        <v>1627</v>
      </c>
    </row>
    <row r="14" spans="1:1" x14ac:dyDescent="0.25">
      <c r="A14" s="33" t="s">
        <v>1628</v>
      </c>
    </row>
    <row r="15" spans="1:1" x14ac:dyDescent="0.25">
      <c r="A15" s="33" t="s">
        <v>1629</v>
      </c>
    </row>
    <row r="16" spans="1:1" x14ac:dyDescent="0.25">
      <c r="A16" s="33" t="s">
        <v>1630</v>
      </c>
    </row>
    <row r="17" spans="1:1" x14ac:dyDescent="0.25">
      <c r="A17" s="33" t="s">
        <v>1631</v>
      </c>
    </row>
    <row r="18" spans="1:1" x14ac:dyDescent="0.25">
      <c r="A18" s="18" t="s">
        <v>71</v>
      </c>
    </row>
    <row r="20" spans="1:1" x14ac:dyDescent="0.25">
      <c r="A20" s="16"/>
    </row>
    <row r="21" spans="1:1" x14ac:dyDescent="0.25">
      <c r="A21" s="16"/>
    </row>
    <row r="22" spans="1:1" x14ac:dyDescent="0.25">
      <c r="A22" s="16"/>
    </row>
    <row r="23" spans="1:1" x14ac:dyDescent="0.25">
      <c r="A23" s="16"/>
    </row>
    <row r="26" spans="1:1" x14ac:dyDescent="0.25">
      <c r="A26" s="16"/>
    </row>
    <row r="27" spans="1:1" x14ac:dyDescent="0.25">
      <c r="A27" s="16"/>
    </row>
    <row r="28" spans="1:1" x14ac:dyDescent="0.25">
      <c r="A28" s="16"/>
    </row>
    <row r="29" spans="1:1" x14ac:dyDescent="0.25">
      <c r="A29" s="16"/>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9"/>
  </sheetPr>
  <dimension ref="A1:B8"/>
  <sheetViews>
    <sheetView workbookViewId="0">
      <selection activeCell="A24" sqref="A23:A24"/>
    </sheetView>
  </sheetViews>
  <sheetFormatPr defaultColWidth="20" defaultRowHeight="12.75" x14ac:dyDescent="0.2"/>
  <cols>
    <col min="1" max="1" width="140.140625" style="3" customWidth="1"/>
    <col min="2" max="2" width="49.140625" style="3" customWidth="1"/>
    <col min="3" max="16384" width="20" style="3"/>
  </cols>
  <sheetData>
    <row r="1" spans="1:2" s="289" customFormat="1" ht="13.5" thickBot="1" x14ac:dyDescent="0.25">
      <c r="A1" s="12" t="s">
        <v>182</v>
      </c>
      <c r="B1" s="12"/>
    </row>
    <row r="2" spans="1:2" s="289" customFormat="1" ht="40.35" customHeight="1" x14ac:dyDescent="0.2">
      <c r="A2" s="465" t="s">
        <v>183</v>
      </c>
      <c r="B2" s="467" t="s">
        <v>24</v>
      </c>
    </row>
    <row r="3" spans="1:2" s="289" customFormat="1" ht="39.6" customHeight="1" thickBot="1" x14ac:dyDescent="0.25">
      <c r="A3" s="466"/>
      <c r="B3" s="468"/>
    </row>
    <row r="4" spans="1:2" x14ac:dyDescent="0.2">
      <c r="A4" s="335" t="s">
        <v>184</v>
      </c>
      <c r="B4" s="336" t="s">
        <v>2192</v>
      </c>
    </row>
    <row r="5" spans="1:2" x14ac:dyDescent="0.2">
      <c r="A5" s="337" t="s">
        <v>185</v>
      </c>
      <c r="B5" s="338"/>
    </row>
    <row r="6" spans="1:2" x14ac:dyDescent="0.2">
      <c r="A6" s="337" t="s">
        <v>186</v>
      </c>
      <c r="B6" s="338"/>
    </row>
    <row r="7" spans="1:2" x14ac:dyDescent="0.2">
      <c r="A7" s="337" t="s">
        <v>187</v>
      </c>
      <c r="B7" s="338"/>
    </row>
    <row r="8" spans="1:2" x14ac:dyDescent="0.2">
      <c r="A8" s="337" t="s">
        <v>188</v>
      </c>
      <c r="B8" s="338"/>
    </row>
  </sheetData>
  <mergeCells count="2">
    <mergeCell ref="A2:A3"/>
    <mergeCell ref="B2:B3"/>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Source xmlns="http://schemas.microsoft.com/sharepoint/v3/fields" xsi:nil="true"/>
    <Language xmlns="http://schemas.microsoft.com/sharepoint/v3">English</Language>
    <j747ac98061d40f0aa7bd47e1db5675d xmlns="4ffa91fb-a0ff-4ac5-b2db-65c790d184a4">
      <Terms xmlns="http://schemas.microsoft.com/office/infopath/2007/PartnerControls"/>
    </j747ac98061d40f0aa7bd47e1db5675d>
    <External_x0020_Contributor xmlns="4ffa91fb-a0ff-4ac5-b2db-65c790d184a4" xsi:nil="true"/>
    <TaxKeywordTaxHTField xmlns="4ffa91fb-a0ff-4ac5-b2db-65c790d184a4">
      <Terms xmlns="http://schemas.microsoft.com/office/infopath/2007/PartnerControls"/>
    </TaxKeywordTaxHTField>
    <Record xmlns="4ffa91fb-a0ff-4ac5-b2db-65c790d184a4">Shared</Record>
    <Rights xmlns="4ffa91fb-a0ff-4ac5-b2db-65c790d184a4" xsi:nil="true"/>
    <Document_x0020_Creation_x0020_Date xmlns="4ffa91fb-a0ff-4ac5-b2db-65c790d184a4">2022-06-14T16:54:55+00:00</Document_x0020_Creation_x0020_Date>
    <EPA_x0020_Office xmlns="4ffa91fb-a0ff-4ac5-b2db-65c790d184a4" xsi:nil="true"/>
    <CategoryDescription xmlns="http://schemas.microsoft.com/sharepoint.v3" xsi:nil="true"/>
    <Identifier xmlns="4ffa91fb-a0ff-4ac5-b2db-65c790d184a4" xsi:nil="true"/>
    <_Coverage xmlns="http://schemas.microsoft.com/sharepoint/v3/fields" xsi:nil="true"/>
    <Creator xmlns="4ffa91fb-a0ff-4ac5-b2db-65c790d184a4">
      <UserInfo>
        <DisplayName/>
        <AccountId xsi:nil="true"/>
        <AccountType/>
      </UserInfo>
    </Creator>
    <EPA_x0020_Related_x0020_Documents xmlns="4ffa91fb-a0ff-4ac5-b2db-65c790d184a4" xsi:nil="true"/>
    <EPA_x0020_Contributor xmlns="4ffa91fb-a0ff-4ac5-b2db-65c790d184a4">
      <UserInfo>
        <DisplayName/>
        <AccountId xsi:nil="true"/>
        <AccountType/>
      </UserInfo>
    </EPA_x0020_Contributor>
    <TaxCatchAll xmlns="4ffa91fb-a0ff-4ac5-b2db-65c790d184a4" xsi:nil="true"/>
    <lcf76f155ced4ddcb4097134ff3c332f xmlns="e61ac00b-0d4f-42a1-b880-88bbeab503f5">
      <Terms xmlns="http://schemas.microsoft.com/office/infopath/2007/PartnerControls"/>
    </lcf76f155ced4ddcb4097134ff3c332f>
    <size xmlns="e61ac00b-0d4f-42a1-b880-88bbeab503f5"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haredContentType xmlns="Microsoft.SharePoint.Taxonomy.ContentTypeSync" SourceId="29f62856-1543-49d4-a736-4569d363f533" ContentTypeId="0x0101" PreviousValue="false"/>
</file>

<file path=customXml/item4.xml><?xml version="1.0" encoding="utf-8"?>
<ct:contentTypeSchema xmlns:ct="http://schemas.microsoft.com/office/2006/metadata/contentType" xmlns:ma="http://schemas.microsoft.com/office/2006/metadata/properties/metaAttributes" ct:_="" ma:_="" ma:contentTypeName="Document" ma:contentTypeID="0x0101005565AB22488A3B4C9326573A5D42F802" ma:contentTypeVersion="12" ma:contentTypeDescription="Create a new document." ma:contentTypeScope="" ma:versionID="67240ff7bae5d8ff4dc48277dc851993">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e61ac00b-0d4f-42a1-b880-88bbeab503f5" xmlns:ns6="3dcaa8dd-69bb-4434-9a41-0922d27df4fd" targetNamespace="http://schemas.microsoft.com/office/2006/metadata/properties" ma:root="true" ma:fieldsID="7785ca509d1985ed951c10861c3dcc70" ns1:_="" ns2:_="" ns3:_="" ns4:_="" ns5:_="" ns6:_="">
    <xsd:import namespace="http://schemas.microsoft.com/sharepoint/v3"/>
    <xsd:import namespace="4ffa91fb-a0ff-4ac5-b2db-65c790d184a4"/>
    <xsd:import namespace="http://schemas.microsoft.com/sharepoint.v3"/>
    <xsd:import namespace="http://schemas.microsoft.com/sharepoint/v3/fields"/>
    <xsd:import namespace="e61ac00b-0d4f-42a1-b880-88bbeab503f5"/>
    <xsd:import namespace="3dcaa8dd-69bb-4434-9a41-0922d27df4fd"/>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5:MediaServiceMetadata" minOccurs="0"/>
                <xsd:element ref="ns5:MediaServiceFastMetadata" minOccurs="0"/>
                <xsd:element ref="ns6:SharedWithUsers" minOccurs="0"/>
                <xsd:element ref="ns6:SharedWithDetails" minOccurs="0"/>
                <xsd:element ref="ns5:MediaServiceDateTaken" minOccurs="0"/>
                <xsd:element ref="ns5:MediaServiceAutoTags" minOccurs="0"/>
                <xsd:element ref="ns5:MediaServiceGenerationTime" minOccurs="0"/>
                <xsd:element ref="ns5:MediaServiceEventHashCode" minOccurs="0"/>
                <xsd:element ref="ns5:MediaServiceOCR" minOccurs="0"/>
                <xsd:element ref="ns5:lcf76f155ced4ddcb4097134ff3c332f" minOccurs="0"/>
                <xsd:element ref="ns5:siz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ma:readOnly="fals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ma:readOnly="false">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hidden="true" ma:list="{622a7e89-ca24-4bc0-890b-60db8b1ca879}" ma:internalName="TaxCatchAllLabel" ma:readOnly="true" ma:showField="CatchAllDataLabel" ma:web="3dcaa8dd-69bb-4434-9a41-0922d27df4fd">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hidden="true" ma:list="{622a7e89-ca24-4bc0-890b-60db8b1ca879}" ma:internalName="TaxCatchAll" ma:showField="CatchAllData" ma:web="3dcaa8dd-69bb-4434-9a41-0922d27df4fd">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61ac00b-0d4f-42a1-b880-88bbeab503f5" elementFormDefault="qualified">
    <xsd:import namespace="http://schemas.microsoft.com/office/2006/documentManagement/types"/>
    <xsd:import namespace="http://schemas.microsoft.com/office/infopath/2007/PartnerControls"/>
    <xsd:element name="MediaServiceMetadata" ma:index="28" nillable="true" ma:displayName="MediaServiceMetadata" ma:hidden="true" ma:internalName="MediaServiceMetadata" ma:readOnly="true">
      <xsd:simpleType>
        <xsd:restriction base="dms:Note"/>
      </xsd:simpleType>
    </xsd:element>
    <xsd:element name="MediaServiceFastMetadata" ma:index="29" nillable="true" ma:displayName="MediaServiceFastMetadata" ma:hidden="true" ma:internalName="MediaServiceFastMetadata" ma:readOnly="true">
      <xsd:simpleType>
        <xsd:restriction base="dms:Note"/>
      </xsd:simpleType>
    </xsd:element>
    <xsd:element name="MediaServiceDateTaken" ma:index="32" nillable="true" ma:displayName="MediaServiceDateTaken" ma:hidden="true" ma:internalName="MediaServiceDateTaken" ma:readOnly="true">
      <xsd:simpleType>
        <xsd:restriction base="dms:Text"/>
      </xsd:simpleType>
    </xsd:element>
    <xsd:element name="MediaServiceAutoTags" ma:index="33" nillable="true" ma:displayName="Tags" ma:internalName="MediaServiceAutoTags" ma:readOnly="true">
      <xsd:simpleType>
        <xsd:restriction base="dms:Text"/>
      </xsd:simpleType>
    </xsd:element>
    <xsd:element name="MediaServiceGenerationTime" ma:index="34" nillable="true" ma:displayName="MediaServiceGenerationTime" ma:hidden="true" ma:internalName="MediaServiceGenerationTime" ma:readOnly="true">
      <xsd:simpleType>
        <xsd:restriction base="dms:Text"/>
      </xsd:simpleType>
    </xsd:element>
    <xsd:element name="MediaServiceEventHashCode" ma:index="35" nillable="true" ma:displayName="MediaServiceEventHashCode" ma:hidden="true" ma:internalName="MediaServiceEventHashCode"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lcf76f155ced4ddcb4097134ff3c332f" ma:index="38" nillable="true" ma:taxonomy="true" ma:internalName="lcf76f155ced4ddcb4097134ff3c332f" ma:taxonomyFieldName="MediaServiceImageTags" ma:displayName="Image Tags" ma:readOnly="false" ma:fieldId="{5cf76f15-5ced-4ddc-b409-7134ff3c332f}" ma:taxonomyMulti="true" ma:sspId="29f62856-1543-49d4-a736-4569d363f533" ma:termSetId="09814cd3-568e-fe90-9814-8d621ff8fb84" ma:anchorId="fba54fb3-c3e1-fe81-a776-ca4b69148c4d" ma:open="true" ma:isKeyword="false">
      <xsd:complexType>
        <xsd:sequence>
          <xsd:element ref="pc:Terms" minOccurs="0" maxOccurs="1"/>
        </xsd:sequence>
      </xsd:complexType>
    </xsd:element>
    <xsd:element name="size" ma:index="39" nillable="true" ma:displayName="size" ma:format="Dropdown" ma:internalName="size"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3dcaa8dd-69bb-4434-9a41-0922d27df4fd" elementFormDefault="qualified">
    <xsd:import namespace="http://schemas.microsoft.com/office/2006/documentManagement/types"/>
    <xsd:import namespace="http://schemas.microsoft.com/office/infopath/2007/PartnerControls"/>
    <xsd:element name="SharedWithUsers" ma:index="3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99ABD12-A990-4B6C-AC8C-568D4DDE654B}">
  <ds:schemaRefs>
    <ds:schemaRef ds:uri="http://www.w3.org/XML/1998/namespace"/>
    <ds:schemaRef ds:uri="http://schemas.microsoft.com/sharepoint/v3/fields"/>
    <ds:schemaRef ds:uri="http://schemas.openxmlformats.org/package/2006/metadata/core-properties"/>
    <ds:schemaRef ds:uri="http://purl.org/dc/elements/1.1/"/>
    <ds:schemaRef ds:uri="http://purl.org/dc/dcmitype/"/>
    <ds:schemaRef ds:uri="http://schemas.microsoft.com/office/infopath/2007/PartnerControls"/>
    <ds:schemaRef ds:uri="4ffa91fb-a0ff-4ac5-b2db-65c790d184a4"/>
    <ds:schemaRef ds:uri="http://schemas.microsoft.com/office/2006/documentManagement/types"/>
    <ds:schemaRef ds:uri="http://schemas.microsoft.com/sharepoint/v3"/>
    <ds:schemaRef ds:uri="3dcaa8dd-69bb-4434-9a41-0922d27df4fd"/>
    <ds:schemaRef ds:uri="e61ac00b-0d4f-42a1-b880-88bbeab503f5"/>
    <ds:schemaRef ds:uri="http://schemas.microsoft.com/sharepoint.v3"/>
    <ds:schemaRef ds:uri="http://schemas.microsoft.com/office/2006/metadata/properties"/>
    <ds:schemaRef ds:uri="http://purl.org/dc/terms/"/>
  </ds:schemaRefs>
</ds:datastoreItem>
</file>

<file path=customXml/itemProps2.xml><?xml version="1.0" encoding="utf-8"?>
<ds:datastoreItem xmlns:ds="http://schemas.openxmlformats.org/officeDocument/2006/customXml" ds:itemID="{740B8895-714D-4CFA-B19F-3CB972865643}">
  <ds:schemaRefs>
    <ds:schemaRef ds:uri="http://schemas.microsoft.com/sharepoint/v3/contenttype/forms"/>
  </ds:schemaRefs>
</ds:datastoreItem>
</file>

<file path=customXml/itemProps3.xml><?xml version="1.0" encoding="utf-8"?>
<ds:datastoreItem xmlns:ds="http://schemas.openxmlformats.org/officeDocument/2006/customXml" ds:itemID="{4ECA202F-9CFE-4BC7-A6F4-90AB93B3DE58}">
  <ds:schemaRefs>
    <ds:schemaRef ds:uri="Microsoft.SharePoint.Taxonomy.ContentTypeSync"/>
  </ds:schemaRefs>
</ds:datastoreItem>
</file>

<file path=customXml/itemProps4.xml><?xml version="1.0" encoding="utf-8"?>
<ds:datastoreItem xmlns:ds="http://schemas.openxmlformats.org/officeDocument/2006/customXml" ds:itemID="{7D838669-2152-4426-BA01-D91541F492E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88</vt:i4>
      </vt:variant>
    </vt:vector>
  </HeadingPairs>
  <TitlesOfParts>
    <vt:vector size="88" baseType="lpstr">
      <vt:lpstr>Instructions</vt:lpstr>
      <vt:lpstr>Part A.I. Owner Info Q1-6 </vt:lpstr>
      <vt:lpstr>Part A.II. Gen Fac Info Q7-19</vt:lpstr>
      <vt:lpstr>Part A.II. Q16b&amp;c</vt:lpstr>
      <vt:lpstr>Part A.III. Regulatory Info Q20</vt:lpstr>
      <vt:lpstr>Part A.III. Q21</vt:lpstr>
      <vt:lpstr>Part A.III. Q22</vt:lpstr>
      <vt:lpstr>Part A.III. Q23-24</vt:lpstr>
      <vt:lpstr>Part A.IV. P&amp;EFD Q25</vt:lpstr>
      <vt:lpstr>Part A.IV. Source Table Q26-38</vt:lpstr>
      <vt:lpstr>Part A.IV. Plot Plan Q27</vt:lpstr>
      <vt:lpstr>SCC workseet</vt:lpstr>
      <vt:lpstr>Diagram-Reporting Angles</vt:lpstr>
      <vt:lpstr>Part A.VI. COB Q39-49</vt:lpstr>
      <vt:lpstr>Part A.VI. COB Q48</vt:lpstr>
      <vt:lpstr>Part A.VI. HRSG Q50</vt:lpstr>
      <vt:lpstr>Part A.VI. HRSG Q51-57</vt:lpstr>
      <vt:lpstr>Part A.VI. QT Q58-67</vt:lpstr>
      <vt:lpstr>Part A.VI. QT Q68</vt:lpstr>
      <vt:lpstr>Part A.VI. PCM Q69-73</vt:lpstr>
      <vt:lpstr>Part A.VI. PCC Q74-76</vt:lpstr>
      <vt:lpstr>Part A.VI. PCC Q77</vt:lpstr>
      <vt:lpstr>Part A.VI. PCC Q78-80</vt:lpstr>
      <vt:lpstr>Part A.VI. HRSG System Q81-86</vt:lpstr>
      <vt:lpstr>Part A.VI. HRSG System Q87 </vt:lpstr>
      <vt:lpstr>Part A.VI. BL Q88-90</vt:lpstr>
      <vt:lpstr>Part A.VI. BL Q89</vt:lpstr>
      <vt:lpstr>Part A.VI. BL Q91</vt:lpstr>
      <vt:lpstr>Part A.VI. BL Q92</vt:lpstr>
      <vt:lpstr>Part A.VI. CW Q93-94</vt:lpstr>
      <vt:lpstr>Part A.VI. Postponed</vt:lpstr>
      <vt:lpstr>Part A.VII. APCME Q99</vt:lpstr>
      <vt:lpstr>Part A.VIII. Economics Q100</vt:lpstr>
      <vt:lpstr>Part A.IX. SS</vt:lpstr>
      <vt:lpstr>Part A.IX. PS Q101-105</vt:lpstr>
      <vt:lpstr>Part A.IX. PS Q106</vt:lpstr>
      <vt:lpstr>Part A.IX. US Q107-111</vt:lpstr>
      <vt:lpstr>Part A.IX. US Q112</vt:lpstr>
      <vt:lpstr>Part A.IX. SU Q113-115</vt:lpstr>
      <vt:lpstr>Part A.IX. SU Q116</vt:lpstr>
      <vt:lpstr>Part A.IX. CD Q117-118</vt:lpstr>
      <vt:lpstr>Part A.IX. M Q119</vt:lpstr>
      <vt:lpstr>Part A.X. OT Q120-124</vt:lpstr>
      <vt:lpstr>Part A.X. BMP Q125-128</vt:lpstr>
      <vt:lpstr>Part B. Q1-4</vt:lpstr>
      <vt:lpstr>Part B. Q5</vt:lpstr>
      <vt:lpstr>Part B. Q6 CBRP Process Inv</vt:lpstr>
      <vt:lpstr>Part B. Q7</vt:lpstr>
      <vt:lpstr>Part B. Q8</vt:lpstr>
      <vt:lpstr>Part B. Q9</vt:lpstr>
      <vt:lpstr>Part B. Q10</vt:lpstr>
      <vt:lpstr>Part B. Q11</vt:lpstr>
      <vt:lpstr>Part B. Q12</vt:lpstr>
      <vt:lpstr>Part B. Q13</vt:lpstr>
      <vt:lpstr>Part B. Q14</vt:lpstr>
      <vt:lpstr>Part B. Q15</vt:lpstr>
      <vt:lpstr>Part B. Q16</vt:lpstr>
      <vt:lpstr>Part B. Q17</vt:lpstr>
      <vt:lpstr>Part B. Q18</vt:lpstr>
      <vt:lpstr>Part B. Q19</vt:lpstr>
      <vt:lpstr>Part B. Q20</vt:lpstr>
      <vt:lpstr>Part B. Q21</vt:lpstr>
      <vt:lpstr>Part B. Q22</vt:lpstr>
      <vt:lpstr>Part B. Q23</vt:lpstr>
      <vt:lpstr>Part B. Q24</vt:lpstr>
      <vt:lpstr>Part B. Q25</vt:lpstr>
      <vt:lpstr>Part B. Q26</vt:lpstr>
      <vt:lpstr>Part C. Q1</vt:lpstr>
      <vt:lpstr>Part C. Q2</vt:lpstr>
      <vt:lpstr>Part C. Q3</vt:lpstr>
      <vt:lpstr>Part C. Q4</vt:lpstr>
      <vt:lpstr>Part C. Q5</vt:lpstr>
      <vt:lpstr>Part C. Q6</vt:lpstr>
      <vt:lpstr>Part D. Q1-2</vt:lpstr>
      <vt:lpstr>Part D. Q3</vt:lpstr>
      <vt:lpstr>Part D. Q4</vt:lpstr>
      <vt:lpstr>Part D. Q5</vt:lpstr>
      <vt:lpstr>Part E. Q1</vt:lpstr>
      <vt:lpstr>Part E. Q2</vt:lpstr>
      <vt:lpstr>Part E. Q3</vt:lpstr>
      <vt:lpstr># Respondents &amp; Responses Calcs</vt:lpstr>
      <vt:lpstr>Respondent Burden (Subs L &amp; Y)</vt:lpstr>
      <vt:lpstr>Agency Burden (Subs L &amp; Y)</vt:lpstr>
      <vt:lpstr>Appendix A</vt:lpstr>
      <vt:lpstr>Appendix B</vt:lpstr>
      <vt:lpstr>Appendix C</vt:lpstr>
      <vt:lpstr>Appendix D</vt:lpstr>
      <vt:lpstr>Pick List</vt:lpstr>
    </vt:vector>
  </TitlesOfParts>
  <Manager/>
  <Company>RTI International</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graymond</dc:creator>
  <cp:keywords/>
  <dc:description/>
  <cp:lastModifiedBy>Windows User</cp:lastModifiedBy>
  <cp:revision/>
  <cp:lastPrinted>2022-09-14T14:25:58Z</cp:lastPrinted>
  <dcterms:created xsi:type="dcterms:W3CDTF">2011-12-28T14:07:35Z</dcterms:created>
  <dcterms:modified xsi:type="dcterms:W3CDTF">2022-09-27T16:41:03Z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0x0101005565AB22488A3B4C9326573A5D42F802</vt:lpwstr>
  </property>
  <property fmtid="{D5CDD505-2E9C-101B-9397-08002B2CF9AE}" pid="3" name="TaxKeyword">
    <vt:lpwstr/>
  </property>
  <property fmtid="{D5CDD505-2E9C-101B-9397-08002B2CF9AE}" pid="4" name="e3f09c3df709400db2417a7161762d62">
    <vt:lpwstr/>
  </property>
  <property fmtid="{D5CDD505-2E9C-101B-9397-08002B2CF9AE}" pid="5" name="EPA_x0020_Subject">
    <vt:lpwstr/>
  </property>
  <property fmtid="{D5CDD505-2E9C-101B-9397-08002B2CF9AE}" pid="6" name="Document Type">
    <vt:lpwstr/>
  </property>
  <property fmtid="{D5CDD505-2E9C-101B-9397-08002B2CF9AE}" pid="7" name="EPA Subject">
    <vt:lpwstr/>
  </property>
</Properties>
</file>